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kce\2DVATISÍCE23\23075 - VO Jihlava - Halouzka\DPS\texty\"/>
    </mc:Choice>
  </mc:AlternateContent>
  <workbookProtection workbookPassword="BC26" lockStructure="1"/>
  <bookViews>
    <workbookView xWindow="0" yWindow="0" windowWidth="14370" windowHeight="10950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C11" i="3"/>
  <c r="C10" i="3"/>
  <c r="C9" i="3"/>
  <c r="H111" i="2"/>
  <c r="G111" i="2"/>
  <c r="E111" i="2"/>
  <c r="G110" i="2"/>
  <c r="E110" i="2"/>
  <c r="G107" i="2"/>
  <c r="E107" i="2"/>
  <c r="H107" i="2" s="1"/>
  <c r="G104" i="2"/>
  <c r="H104" i="2" s="1"/>
  <c r="E104" i="2"/>
  <c r="G99" i="2"/>
  <c r="H99" i="2" s="1"/>
  <c r="E99" i="2"/>
  <c r="G96" i="2"/>
  <c r="H96" i="2" s="1"/>
  <c r="E96" i="2"/>
  <c r="H95" i="2"/>
  <c r="G95" i="2"/>
  <c r="E95" i="2"/>
  <c r="G91" i="2"/>
  <c r="H91" i="2" s="1"/>
  <c r="E91" i="2"/>
  <c r="G90" i="2"/>
  <c r="H90" i="2" s="1"/>
  <c r="E90" i="2"/>
  <c r="G87" i="2"/>
  <c r="H87" i="2" s="1"/>
  <c r="E87" i="2"/>
  <c r="G86" i="2"/>
  <c r="H86" i="2" s="1"/>
  <c r="E86" i="2"/>
  <c r="H83" i="2"/>
  <c r="G83" i="2"/>
  <c r="E83" i="2"/>
  <c r="G82" i="2"/>
  <c r="H82" i="2" s="1"/>
  <c r="E82" i="2"/>
  <c r="G79" i="2"/>
  <c r="E79" i="2"/>
  <c r="G76" i="2"/>
  <c r="E76" i="2"/>
  <c r="H76" i="2" s="1"/>
  <c r="H74" i="2"/>
  <c r="G73" i="2"/>
  <c r="H73" i="2" s="1"/>
  <c r="E73" i="2"/>
  <c r="G72" i="2"/>
  <c r="E72" i="2"/>
  <c r="H72" i="2" s="1"/>
  <c r="G68" i="2"/>
  <c r="E68" i="2"/>
  <c r="H66" i="2"/>
  <c r="G65" i="2"/>
  <c r="E65" i="2"/>
  <c r="G62" i="2"/>
  <c r="E62" i="2"/>
  <c r="G57" i="2"/>
  <c r="H57" i="2" s="1"/>
  <c r="E57" i="2"/>
  <c r="G56" i="2"/>
  <c r="H56" i="2" s="1"/>
  <c r="E56" i="2"/>
  <c r="G53" i="2"/>
  <c r="H53" i="2" s="1"/>
  <c r="E53" i="2"/>
  <c r="G52" i="2"/>
  <c r="H52" i="2" s="1"/>
  <c r="E52" i="2"/>
  <c r="G51" i="2"/>
  <c r="H51" i="2" s="1"/>
  <c r="E51" i="2"/>
  <c r="G48" i="2"/>
  <c r="H48" i="2" s="1"/>
  <c r="E48" i="2"/>
  <c r="G45" i="2"/>
  <c r="H45" i="2" s="1"/>
  <c r="E45" i="2"/>
  <c r="G42" i="2"/>
  <c r="E42" i="2"/>
  <c r="H42" i="2" s="1"/>
  <c r="G39" i="2"/>
  <c r="E39" i="2"/>
  <c r="H36" i="2"/>
  <c r="G36" i="2"/>
  <c r="E36" i="2"/>
  <c r="G33" i="2"/>
  <c r="H33" i="2" s="1"/>
  <c r="E33" i="2"/>
  <c r="G32" i="2"/>
  <c r="H32" i="2" s="1"/>
  <c r="E32" i="2"/>
  <c r="G29" i="2"/>
  <c r="E29" i="2"/>
  <c r="H29" i="2" s="1"/>
  <c r="G26" i="2"/>
  <c r="E26" i="2"/>
  <c r="G23" i="2"/>
  <c r="E23" i="2"/>
  <c r="G20" i="2"/>
  <c r="E20" i="2"/>
  <c r="G17" i="2"/>
  <c r="E17" i="2"/>
  <c r="G16" i="2"/>
  <c r="E16" i="2"/>
  <c r="G13" i="2"/>
  <c r="E13" i="2"/>
  <c r="G12" i="2"/>
  <c r="E12" i="2"/>
  <c r="G11" i="2"/>
  <c r="E11" i="2"/>
  <c r="G10" i="2"/>
  <c r="E10" i="2"/>
  <c r="G4" i="2"/>
  <c r="E4" i="2"/>
  <c r="G3" i="2"/>
  <c r="E3" i="2"/>
  <c r="H110" i="2" l="1"/>
  <c r="H79" i="2"/>
  <c r="H68" i="2"/>
  <c r="G101" i="2"/>
  <c r="C32" i="3" s="1"/>
  <c r="H65" i="2"/>
  <c r="H62" i="2"/>
  <c r="H39" i="2"/>
  <c r="H26" i="2"/>
  <c r="H23" i="2"/>
  <c r="H20" i="2"/>
  <c r="H17" i="2"/>
  <c r="H16" i="2"/>
  <c r="H13" i="2"/>
  <c r="H12" i="2"/>
  <c r="G114" i="2"/>
  <c r="C31" i="3" s="1"/>
  <c r="H11" i="2"/>
  <c r="H4" i="2"/>
  <c r="G5" i="2"/>
  <c r="C30" i="3"/>
  <c r="H3" i="2"/>
  <c r="H101" i="2"/>
  <c r="E101" i="2"/>
  <c r="B32" i="3" s="1"/>
  <c r="K1" i="2"/>
  <c r="E113" i="2" s="1"/>
  <c r="E114" i="2" s="1"/>
  <c r="H10" i="2"/>
  <c r="H5" i="2"/>
  <c r="E5" i="2"/>
  <c r="C6" i="3" l="1"/>
  <c r="H114" i="2"/>
  <c r="B31" i="3"/>
  <c r="C5" i="3"/>
  <c r="B30" i="3"/>
  <c r="B3" i="3"/>
  <c r="C8" i="3" l="1"/>
  <c r="C4" i="3"/>
  <c r="C7" i="3" s="1"/>
  <c r="B4" i="3"/>
  <c r="B7" i="3" s="1"/>
  <c r="C12" i="3" l="1"/>
  <c r="C20" i="3" s="1"/>
  <c r="B12" i="3"/>
  <c r="C15" i="3"/>
  <c r="C19" i="3" l="1"/>
  <c r="C21" i="3" s="1"/>
  <c r="C14" i="3"/>
  <c r="C13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<sst xmlns="http://schemas.openxmlformats.org/spreadsheetml/2006/main" count="343" uniqueCount="177">
  <si>
    <t>Název</t>
  </si>
  <si>
    <t>Hodnota</t>
  </si>
  <si>
    <t>Nadpis rekapitulace</t>
  </si>
  <si>
    <t>Seznam prací a dodávek elektrotechnických zařízení</t>
  </si>
  <si>
    <t>Akce</t>
  </si>
  <si>
    <t>VODOVOD A KANALIZACE NA UL. 17. LISTOPADU, JIHLAVA</t>
  </si>
  <si>
    <t>Projekt</t>
  </si>
  <si>
    <t>SO 06 Elektroinstalace armaturní šachty</t>
  </si>
  <si>
    <t>Investor</t>
  </si>
  <si>
    <t>Statutární město Jihlava, Masarykovo náměstí 1, 586 01 Jihlava</t>
  </si>
  <si>
    <t>Z. č.</t>
  </si>
  <si>
    <t>23075</t>
  </si>
  <si>
    <t>A. č.</t>
  </si>
  <si>
    <t/>
  </si>
  <si>
    <t>Smlouva</t>
  </si>
  <si>
    <t>Vypracoval</t>
  </si>
  <si>
    <t>Ing. Michal Kadlec, Ph. D.</t>
  </si>
  <si>
    <t>Kontroloval</t>
  </si>
  <si>
    <t>Ing. Tomáš Partl</t>
  </si>
  <si>
    <t>Datum</t>
  </si>
  <si>
    <t>7.11.2023</t>
  </si>
  <si>
    <t>Zpracovatel</t>
  </si>
  <si>
    <t>KiP Brno spol. s r.o.</t>
  </si>
  <si>
    <t>CÚ</t>
  </si>
  <si>
    <t>RTS - 21M, 46M</t>
  </si>
  <si>
    <t>Poznámka</t>
  </si>
  <si>
    <t>Uvedené ceny jsou v Kč a nezahrnují DPH.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</si>
  <si>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</si>
  <si>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</si>
  <si>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</si>
  <si>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</si>
  <si>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</si>
  <si>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</si>
  <si>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</si>
  <si>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</si>
  <si>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</si>
  <si>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</si>
  <si>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</si>
  <si>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</si>
  <si>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3,55</t>
  </si>
  <si>
    <t>Provozní vlivy  %</t>
  </si>
  <si>
    <t>1,10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</si>
  <si>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</si>
  <si>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</si>
  <si>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</si>
  <si>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</si>
  <si>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</si>
  <si>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</si>
  <si>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</si>
  <si>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</si>
  <si>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</si>
  <si>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</si>
  <si>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</si>
  <si>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</si>
  <si>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</si>
  <si>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</si>
  <si>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</si>
  <si>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</si>
  <si>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</si>
  <si>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</si>
  <si>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</si>
  <si>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</si>
  <si>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</t>
  </si>
  <si>
    <t>Rozvaděč RE typový výrobek kompatkní pilíř 1 sazbový do 40A</t>
  </si>
  <si>
    <t>Ks</t>
  </si>
  <si>
    <t>Rozvaděč R_VŠ dle TS</t>
  </si>
  <si>
    <t>Dodávky - celkem</t>
  </si>
  <si>
    <t>Elektromontáže</t>
  </si>
  <si>
    <t>KABEL SILOVÝ,IZOLACE PVC S VODIČEM PE</t>
  </si>
  <si>
    <t>CYKY-J 4x10 mm2, pevně</t>
  </si>
  <si>
    <t>m</t>
  </si>
  <si>
    <t>CYKY-J 3x1.5 mm2, pevně</t>
  </si>
  <si>
    <t>CYKY-J 3x2,5 mm2, pevně</t>
  </si>
  <si>
    <t>CYKY-J 5x2,5 mm2, pevně</t>
  </si>
  <si>
    <t>VODIČ JEDNOŽILOVÝ OHEBNÝ (CYA)</t>
  </si>
  <si>
    <t>H07V-K 6  mm2 , pevně</t>
  </si>
  <si>
    <t>H07V-K 10  mm2 , pevně</t>
  </si>
  <si>
    <t>ZÁSUVKA NÁSTĚNNÁ S VÍČKEM, IP44</t>
  </si>
  <si>
    <t>2p+PE, bílá</t>
  </si>
  <si>
    <t>ks</t>
  </si>
  <si>
    <t>ZÁSUVKA PRŮMYSLOVÁ NÁSTĚNNÁ</t>
  </si>
  <si>
    <t>16A,400V,3p+N+PE, IP44</t>
  </si>
  <si>
    <t>SPÍNAČ DO VLHKA V IZOL. IP44</t>
  </si>
  <si>
    <t xml:space="preserve"> 1-pólový vypínač</t>
  </si>
  <si>
    <t>SVÍTIDLO</t>
  </si>
  <si>
    <t>Svítidlo přisazené KRUH LED, 10W, 4000K, 1000lm, IP54</t>
  </si>
  <si>
    <t>UKONČENÍ VODIČŮ V ROZVADĚČÍCH A NA SVORKOVNICÍCH ZAŘÍZENÍ</t>
  </si>
  <si>
    <t xml:space="preserve"> do 2,5 mm2</t>
  </si>
  <si>
    <t xml:space="preserve"> do 16 mm2</t>
  </si>
  <si>
    <t>TRUBKA OHEBNÁ STŘEDNÍ MECHANICKÁ O   DOLNOST</t>
  </si>
  <si>
    <t>d 20  mm, pevně</t>
  </si>
  <si>
    <t>TRUBKA TUHÁ STŘEDNÍ MECHANICKÁ ODOLNOST ŠEDÁ</t>
  </si>
  <si>
    <t>PŘÍCHYTKY PRO EL. INSTALAČNÍ TRUBKY</t>
  </si>
  <si>
    <t>plastové včetně šrobu a hmoždinky</t>
  </si>
  <si>
    <t>kpl</t>
  </si>
  <si>
    <t>DROBNÉ STAVEBNÍ PRÁCE</t>
  </si>
  <si>
    <t>Drobné stavební práce, zednické zapravení a výpomoc při realizaci včetně zatěsnění prostupu kabelů.</t>
  </si>
  <si>
    <t>hod</t>
  </si>
  <si>
    <t>DROBNÝ NESPECIFIKOVANÝ MONTÁŽNÍ MATERIÁL A PRÁCE</t>
  </si>
  <si>
    <t>Šroubky, položky, ocelové profily, stahovací pásky, hmoždinky, a pod......</t>
  </si>
  <si>
    <t>HODINOVE ZUCTOVACI SAZBY</t>
  </si>
  <si>
    <t xml:space="preserve"> Vyhledani pripojovaciho mista</t>
  </si>
  <si>
    <t xml:space="preserve"> Zabezpeceni pracoviste</t>
  </si>
  <si>
    <t xml:space="preserve"> Spolupráce s dodavatelem technologie čerpací šachty</t>
  </si>
  <si>
    <t>HODINOVE ZUCTOVACI SAZBY (projekční)</t>
  </si>
  <si>
    <t>Zpracování dílenských a realizačních částí projektové dokumentace (předpoklad úpravy dle požadavků technologie šachty)</t>
  </si>
  <si>
    <t>Zpracování dokumentace skutečného provedení stavby, včetně dodání dokumentace investorovi</t>
  </si>
  <si>
    <t>Uzemnění - nutná koordinace práce při realizaci výkopů a základů stavby</t>
  </si>
  <si>
    <t>ZINKOVANÉ PROVEDENÍ</t>
  </si>
  <si>
    <t>OCELOVÝ PÁSEK POZINKOVANÝ</t>
  </si>
  <si>
    <t>FeZn30x4 (1.0 kg/m), pevně</t>
  </si>
  <si>
    <t>OCELOVÝ DRÁT POZINKOVANÝ</t>
  </si>
  <si>
    <t>FeZn-D10 (0,62kg/m), pevně</t>
  </si>
  <si>
    <t>ZEMNIČE FeZn</t>
  </si>
  <si>
    <t>ZT1,5s tyč 1500x26mm (využití dle revize měření)</t>
  </si>
  <si>
    <t>SVORKA UZEMŇOVACÍ</t>
  </si>
  <si>
    <t>SVORKA HROMOSVODNÍ, UZEMŇOVACÍ</t>
  </si>
  <si>
    <t>SR3b spoj pásek-drát</t>
  </si>
  <si>
    <t>SR2b pro pásek 30x4 mm</t>
  </si>
  <si>
    <t>IZOLAČNÍ HMOTY</t>
  </si>
  <si>
    <t>Gumoasflat SA12, 5kg</t>
  </si>
  <si>
    <t>SVORKOVNICE</t>
  </si>
  <si>
    <t xml:space="preserve"> Pospojování</t>
  </si>
  <si>
    <t>MONTÁŽNÍ PRÁCE</t>
  </si>
  <si>
    <t xml:space="preserve"> tvarování mont.dílu</t>
  </si>
  <si>
    <t>zřízení lože z přesáté zeminy a písku (bentonitu)</t>
  </si>
  <si>
    <t>Pospojovaní všech ocelových kostrukcí do vodivého celku a připojení na zemnící soustavu</t>
  </si>
  <si>
    <t>Příprava vyvedení zemnícího drátu pro připojení k svorkovnic</t>
  </si>
  <si>
    <t>HODINOVE ZUCTOVACI SAZBY - drobné stavební a zemní práce</t>
  </si>
  <si>
    <t>úprava výkopu základů pro uložení zemnícího pásku a vyvedení zemnících vývodů</t>
  </si>
  <si>
    <t>zemní práce potřebné pro uložení zemění</t>
  </si>
  <si>
    <t>PROVEDENI REVIZNICH ZKOUSEK</t>
  </si>
  <si>
    <t>DLE CSN 331500</t>
  </si>
  <si>
    <t xml:space="preserve"> Revizni technik včetně dodání revizní zprávy</t>
  </si>
  <si>
    <t xml:space="preserve"> Spoluprace s reviz.technikem</t>
  </si>
  <si>
    <t>KOORDINACE POSTUPU PRACI</t>
  </si>
  <si>
    <t xml:space="preserve"> S ostatnimi profesemi stavby</t>
  </si>
  <si>
    <t>Uzemění - celkem</t>
  </si>
  <si>
    <t>LIKVIDACE ODPADU</t>
  </si>
  <si>
    <t>Úklid, naložení odpadu na stavbě, odvoz, poplatek za skládku, složení odoadu</t>
  </si>
  <si>
    <t>kpl.</t>
  </si>
  <si>
    <t>KOORDINACE POSTUPU PRACÍ</t>
  </si>
  <si>
    <t xml:space="preserve"> S ostatnimi profesemi</t>
  </si>
  <si>
    <t>PROVEDENÍ REVIZNÍCH ZKOUŠEK</t>
  </si>
  <si>
    <t xml:space="preserve"> Spolupráce s revizním technikem</t>
  </si>
  <si>
    <t>Podružný materiál</t>
  </si>
  <si>
    <t>Elektromontáže - celkem</t>
  </si>
  <si>
    <t xml:space="preserve">POZNÁMKA: </t>
  </si>
  <si>
    <t>Zemní príce nejsou přímou součásti dodávky elektroinstalace, ale budou zajištěny dodavatelem stavby armaturní šachty. Mimo drobných potřebných prací pro uložení zemnění a kabelových tras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</si>
  <si>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</si>
  <si>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</si>
  <si>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</si>
  <si>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</si>
  <si>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</si>
  <si>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</si>
  <si>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</si>
  <si>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</si>
  <si>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</si>
  <si>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</si>
  <si>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</si>
  <si>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</si>
  <si>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</si>
  <si>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</si>
  <si>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</si>
  <si>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</si>
  <si>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</si>
  <si>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</si>
  <si>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3,55% z pravé strany mezisoučtu 2</t>
  </si>
  <si>
    <t>Provozní vlivy 1,10% z pravé strany mezisoučtu 2</t>
  </si>
  <si>
    <t>Vedlejší náklady celkem</t>
  </si>
  <si>
    <t>Kompletační činnost</t>
  </si>
  <si>
    <t>Náklady celkem bez DPH</t>
  </si>
  <si>
    <t>Základ a hodnota DPH 21%</t>
  </si>
  <si>
    <t>Základ a hodnota DPH 15%</t>
  </si>
  <si>
    <t>Náklady celkem s DPH</t>
  </si>
  <si>
    <t>Součty odstavců</t>
  </si>
  <si>
    <t xml:space="preserve">  Uzemnění - nutná koordinace práce při realizaci výkopů a základů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</si>
</sst>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脀沘㙘Ê☸³_x0008_"/>
      <charset val="238"/>
    </font>
    <font>
      <b/>
      <sz val="11"/>
      <color rgb="FF000000"/>
      <name val="敓潧⁥䥕脀沘㙘Ê☸³_x0008_"/>
      <charset val="238"/>
    </font>
    <font>
      <b/>
      <sz val="10"/>
      <color rgb="FF000000"/>
      <name val="敓潧⁥䥕脀沘㙘Ê☸³_x0008_"/>
      <charset val="238"/>
    </font>
    <font>
      <b/>
      <sz val="9"/>
      <color rgb="FF000000"/>
      <name val="敓潧⁥䥕脀沘㙘Ê☸³_x0008_"/>
      <charset val="238"/>
    </font>
    <font>
      <i/>
      <sz val="10"/>
      <color rgb="FF000000"/>
      <name val="敓潧⁥䥕脀沘㙘Ê☸³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E6E6FA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D7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1" fillId="7" borderId="1" xfId="0" applyNumberFormat="1" applyFont="1" applyFill="1" applyBorder="1" applyAlignment="1" applyProtection="1">
      <alignment horizontal="left"/>
    </xf>
    <xf numFmtId="4" fontId="1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1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59.5703125" style="24" bestFit="1" customWidth="1"/>
    <col min="2" max="2" width="9.85546875" style="25" bestFit="1" customWidth="1"/>
    <col min="3" max="3" width="22" style="25" customWidth="1"/>
    <col min="4" max="5" width="9.140625" style="1"/>
    <col min="6" max="6" width="0" style="1" hidden="1" customWidth="1"/>
    <col min="7" max="16384" width="9.140625" style="1"/>
  </cols>
  <sheetData>
    <row r="1" spans="1:4">
      <c r="A1" s="11" t="s">
        <v>0</v>
      </c>
      <c r="B1" s="12" t="s">
        <v>149</v>
      </c>
      <c r="C1" s="12" t="s">
        <v>150</v>
      </c>
      <c r="D1" s="13"/>
    </row>
    <row r="2" spans="1:4">
      <c r="A2" s="20" t="s">
        <v>151</v>
      </c>
      <c r="B2" s="21"/>
      <c r="C2" s="21"/>
      <c r="D2" s="13"/>
    </row>
    <row r="3" spans="1:4">
      <c r="A3" s="16" t="s">
        <v>152</v>
      </c>
      <c r="B3" s="17">
        <f>(Rozpočet!E5)</f>
        <v>0</v>
      </c>
      <c r="C3" s="17"/>
      <c r="D3" s="13"/>
    </row>
    <row r="4" spans="1:4">
      <c r="A4" s="16" t="s">
        <v>153</v>
      </c>
      <c r="B4" s="17">
        <f>B3 * Parametry!B16 / 100</f>
        <v>0</v>
      </c>
      <c r="C4" s="17">
        <f>B3 * Parametry!B17 / 100</f>
        <v>0</v>
      </c>
      <c r="D4" s="13"/>
    </row>
    <row r="5" spans="1:4">
      <c r="A5" s="16" t="s">
        <v>154</v>
      </c>
      <c r="B5" s="17"/>
      <c r="C5" s="17">
        <f>(Rozpočet!E114) + 0</f>
        <v>0</v>
      </c>
      <c r="D5" s="13"/>
    </row>
    <row r="6" spans="1:4">
      <c r="A6" s="16" t="s">
        <v>155</v>
      </c>
      <c r="B6" s="17"/>
      <c r="C6" s="17">
        <f>(Rozpočet!G5) + (Rozpočet!G114) + 0</f>
        <v>0</v>
      </c>
      <c r="D6" s="13"/>
    </row>
    <row r="7" spans="1:4">
      <c r="A7" s="33" t="s">
        <v>156</v>
      </c>
      <c r="B7" s="34">
        <f>B3 + B4</f>
        <v>0</v>
      </c>
      <c r="C7" s="34">
        <f>C3 + C4 + C5 + C6</f>
        <v>0</v>
      </c>
      <c r="D7" s="13"/>
    </row>
    <row r="8" spans="1:4">
      <c r="A8" s="16" t="s">
        <v>157</v>
      </c>
      <c r="B8" s="17"/>
      <c r="C8" s="17">
        <f>(C5 + C6) * Parametry!B18 / 100</f>
        <v>0</v>
      </c>
      <c r="D8" s="13"/>
    </row>
    <row r="9" spans="1:4">
      <c r="A9" s="16" t="s">
        <v>158</v>
      </c>
      <c r="B9" s="17"/>
      <c r="C9" s="17">
        <f>0 + 0</f>
        <v>0</v>
      </c>
      <c r="D9" s="13"/>
    </row>
    <row r="10" spans="1:4">
      <c r="A10" s="16" t="s">
        <v>159</v>
      </c>
      <c r="B10" s="17"/>
      <c r="C10" s="17">
        <f>0 + 0</f>
        <v>0</v>
      </c>
      <c r="D10" s="13"/>
    </row>
    <row r="11" spans="1:4">
      <c r="A11" s="16" t="s">
        <v>160</v>
      </c>
      <c r="B11" s="17"/>
      <c r="C11" s="17">
        <f>(C9 + C10) * Parametry!B19 / 100</f>
        <v>0</v>
      </c>
      <c r="D11" s="13"/>
    </row>
    <row r="12" spans="1:4">
      <c r="A12" s="33" t="s">
        <v>161</v>
      </c>
      <c r="B12" s="34">
        <f>B7</f>
        <v>0</v>
      </c>
      <c r="C12" s="34">
        <f>C7 + C8 + C9 + C10 + C11</f>
        <v>0</v>
      </c>
      <c r="D12" s="13"/>
    </row>
    <row r="13" spans="1:4">
      <c r="A13" s="16" t="s">
        <v>162</v>
      </c>
      <c r="B13" s="17"/>
      <c r="C13" s="17">
        <f>(B12 + C12) * Parametry!B20 / 100</f>
        <v>0</v>
      </c>
      <c r="D13" s="13"/>
    </row>
    <row r="14" spans="1:4">
      <c r="A14" s="16" t="s">
        <v>163</v>
      </c>
      <c r="B14" s="17"/>
      <c r="C14" s="17">
        <f>(B12 + C12) * Parametry!B21 / 100</f>
        <v>0</v>
      </c>
      <c r="D14" s="13"/>
    </row>
    <row r="15" spans="1:4">
      <c r="A15" s="16" t="s">
        <v>164</v>
      </c>
      <c r="B15" s="17"/>
      <c r="C15" s="17">
        <f>(B7 + C7) * Parametry!B22 / 100</f>
        <v>0</v>
      </c>
      <c r="D15" s="13"/>
    </row>
    <row r="16" spans="1:4">
      <c r="A16" s="20" t="s">
        <v>165</v>
      </c>
      <c r="B16" s="21"/>
      <c r="C16" s="21">
        <f>B12 + C12 + C13 + C14 + C15</f>
        <v>0</v>
      </c>
      <c r="D16" s="13"/>
    </row>
    <row r="17" spans="1:4">
      <c r="A17" s="16" t="s">
        <v>13</v>
      </c>
      <c r="B17" s="17"/>
      <c r="C17" s="17"/>
      <c r="D17" s="13"/>
    </row>
    <row r="18" spans="1:4">
      <c r="A18" s="20" t="s">
        <v>166</v>
      </c>
      <c r="B18" s="21"/>
      <c r="C18" s="21"/>
      <c r="D18" s="13"/>
    </row>
    <row r="19" spans="1:4">
      <c r="A19" s="16" t="s">
        <v>167</v>
      </c>
      <c r="B19" s="17"/>
      <c r="C19" s="17">
        <f>C12 * Parametry!B23 / 100</f>
        <v>0</v>
      </c>
      <c r="D19" s="13"/>
    </row>
    <row r="20" spans="1:4">
      <c r="A20" s="16" t="s">
        <v>168</v>
      </c>
      <c r="B20" s="17"/>
      <c r="C20" s="17">
        <f>C12 * Parametry!B24 / 100</f>
        <v>0</v>
      </c>
      <c r="D20" s="13"/>
    </row>
    <row r="21" spans="1:4">
      <c r="A21" s="20" t="s">
        <v>169</v>
      </c>
      <c r="B21" s="21"/>
      <c r="C21" s="21">
        <f>C19 + C20</f>
        <v>0</v>
      </c>
      <c r="D21" s="13"/>
    </row>
    <row r="22" spans="1:4">
      <c r="A22" s="16" t="s">
        <v>170</v>
      </c>
      <c r="B22" s="17"/>
      <c r="C22" s="17">
        <f>Parametry!B25 * Parametry!B28 * (C16 * Parametry!B27)^Parametry!B26</f>
        <v>0</v>
      </c>
      <c r="D22" s="13"/>
    </row>
    <row r="23" spans="1:4">
      <c r="A23" s="16" t="s">
        <v>13</v>
      </c>
      <c r="B23" s="17"/>
      <c r="C23" s="17"/>
      <c r="D23" s="13"/>
    </row>
    <row r="24" spans="1:4">
      <c r="A24" s="14" t="s">
        <v>171</v>
      </c>
      <c r="B24" s="15"/>
      <c r="C24" s="15">
        <f>C16 + C21 + C22</f>
        <v>0</v>
      </c>
      <c r="D24" s="13"/>
    </row>
    <row r="25" spans="1:4">
      <c r="A25" s="16" t="s">
        <v>172</v>
      </c>
      <c r="B25" s="17">
        <f>(SUM(Rozpočet!E3:E4)+SUM(Rozpočet!E9:E13,Rozpočet!E15:E17,Rozpočet!E19:E20,Rozpočet!E22:E23,Rozpočet!E25:E26,Rozpočet!E28:E29,Rozpočet!E31:E33,Rozpočet!E35:E36,Rozpočet!E38:E39,Rozpočet!E41:E42,Rozpočet!E44:E45,Rozpočet!E47:E48,Rozpočet!E50:E53,Rozpočet!E56:E57,Rozpočet!E60:E62,Rozpočet!E64:E65,Rozpočet!E67:E68,Rozpočet!E70:E73,Rozpočet!E75:E76,Rozpočet!E78:E79,Rozpočet!E81:E83,Rozpočet!E85:E87,Rozpočet!E89:E91,Rozpočet!E93:E96,Rozpočet!E98:E99,Rozpočet!E103:E104,Rozpočet!E106:E107,Rozpočet!E109:E111,Rozpočet!E113)) + (SUM(Rozpočet!G3:G4)+SUM(Rozpočet!G9:G13,Rozpočet!G15:G17,Rozpočet!G19:G20,Rozpočet!G22:G23,Rozpočet!G25:G26,Rozpočet!G28:G29,Rozpočet!G31:G33,Rozpočet!G35:G36,Rozpočet!G38:G39,Rozpočet!G41:G42,Rozpočet!G44:G45,Rozpočet!G47:G48,Rozpočet!G50:G53,Rozpočet!G56:G57,Rozpočet!G60:G62,Rozpočet!G64:G65,Rozpočet!G67:G68,Rozpočet!G70:G73,Rozpočet!G75:G76,Rozpočet!G78:G79,Rozpočet!G81:G83,Rozpočet!G85:G87,Rozpočet!G89:G91,Rozpočet!G93:G96,Rozpočet!G98:G99,Rozpočet!G103:G104,Rozpočet!G106:G107,Rozpočet!G109:G111)) + B4 + C4 + C8 + C11 + C13 + C14 + C15 + C21 + C22</f>
        <v>0</v>
      </c>
      <c r="C25" s="17">
        <f>B25 * Parametry!B31 / 100</f>
        <v>0</v>
      </c>
      <c r="D25" s="13"/>
    </row>
    <row r="26" spans="1:4">
      <c r="A26" s="16" t="s">
        <v>173</v>
      </c>
      <c r="B26" s="17">
        <f>(SUM(Rozpočet!E9,Rozpočet!E15,Rozpočet!E19,Rozpočet!E22,Rozpočet!E25,Rozpočet!E28,Rozpočet!E31,Rozpočet!E35,Rozpočet!E38,Rozpočet!E41,Rozpočet!E44,Rozpočet!E47,Rozpočet!E50,Rozpočet!E60:E61,Rozpočet!E64,Rozpočet!E67,Rozpočet!E70:E71,Rozpočet!E75,Rozpočet!E78,Rozpočet!E81,Rozpočet!E85,Rozpočet!E89,Rozpočet!E93:E94,Rozpočet!E98,Rozpočet!E103,Rozpočet!E106,Rozpočet!E109)) + (SUM(Rozpočet!G9,Rozpočet!G15,Rozpočet!G19,Rozpočet!G22,Rozpočet!G25,Rozpočet!G28,Rozpočet!G31,Rozpočet!G35,Rozpočet!G38,Rozpočet!G41,Rozpočet!G44,Rozpočet!G47,Rozpočet!G50,Rozpočet!G60:G61,Rozpočet!G64,Rozpočet!G67,Rozpočet!G70:G71,Rozpočet!G75,Rozpočet!G78,Rozpočet!G81,Rozpočet!G85,Rozpočet!G89,Rozpočet!G93:G94,Rozpočet!G98,Rozpočet!G103,Rozpočet!G106,Rozpočet!G109))</f>
        <v>0</v>
      </c>
      <c r="C26" s="17">
        <f>B26 * Parametry!B32 / 100</f>
        <v>0</v>
      </c>
      <c r="D26" s="13"/>
    </row>
    <row r="27" spans="1:4">
      <c r="A27" s="14" t="s">
        <v>174</v>
      </c>
      <c r="B27" s="15"/>
      <c r="C27" s="15">
        <f>C24 + C25 + C26</f>
        <v>0</v>
      </c>
      <c r="D27" s="13"/>
    </row>
    <row r="28" spans="1:4">
      <c r="A28" s="16" t="s">
        <v>13</v>
      </c>
      <c r="B28" s="17"/>
      <c r="C28" s="17"/>
      <c r="D28" s="13"/>
    </row>
    <row r="29" spans="1:4">
      <c r="A29" s="20" t="s">
        <v>175</v>
      </c>
      <c r="B29" s="35" t="s">
        <v>57</v>
      </c>
      <c r="C29" s="35" t="s">
        <v>59</v>
      </c>
      <c r="D29" s="13"/>
    </row>
    <row r="30" spans="1:4">
      <c r="A30" s="16" t="s">
        <v>62</v>
      </c>
      <c r="B30" s="17">
        <f>(Rozpočet!E5)</f>
        <v>0</v>
      </c>
      <c r="C30" s="17">
        <f>(Rozpočet!G5)</f>
        <v>0</v>
      </c>
      <c r="D30" s="13"/>
    </row>
    <row r="31" spans="1:4">
      <c r="A31" s="16" t="s">
        <v>67</v>
      </c>
      <c r="B31" s="17">
        <f>(Rozpočet!E114)</f>
        <v>0</v>
      </c>
      <c r="C31" s="17">
        <f>(Rozpočet!G114)</f>
        <v>0</v>
      </c>
      <c r="D31" s="13"/>
    </row>
    <row r="32" spans="1:4">
      <c r="A32" s="16" t="s">
        <v>176</v>
      </c>
      <c r="B32" s="17">
        <f>(Rozpočet!E101)</f>
        <v>0</v>
      </c>
      <c r="C32" s="17">
        <f>(Rozpočet!G101)</f>
        <v>0</v>
      </c>
      <c r="D32" s="13"/>
    </row>
    <row r="33" spans="1:4">
      <c r="A33" s="16" t="s">
        <v>13</v>
      </c>
      <c r="B33" s="17"/>
      <c r="C33" s="17"/>
      <c r="D33" s="13"/>
    </row>
  </sheetData>
  <sheetProtection password="BC26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workbookViewId="0">
      <selection activeCell="E124" sqref="E124"/>
    </sheetView>
  </sheetViews>
  <sheetFormatPr defaultRowHeight="15"/>
  <cols>
    <col min="1" max="1" width="155" style="24" bestFit="1" customWidth="1"/>
    <col min="2" max="2" width="4" style="24" bestFit="1" customWidth="1"/>
    <col min="3" max="3" width="5.42578125" style="25" bestFit="1" customWidth="1"/>
    <col min="4" max="4" width="9.85546875" style="32" bestFit="1" customWidth="1"/>
    <col min="5" max="5" width="13.42578125" style="25" bestFit="1" customWidth="1"/>
    <col min="6" max="6" width="11.28515625" style="32" bestFit="1" customWidth="1"/>
    <col min="7" max="7" width="12.5703125" style="25" bestFit="1" customWidth="1"/>
    <col min="8" max="8" width="11.42578125" style="25" bestFit="1" customWidth="1"/>
    <col min="9" max="10" width="9.140625" style="1"/>
    <col min="11" max="11" width="7" style="1" hidden="1" customWidth="1"/>
    <col min="12" max="16384" width="9.140625" style="1"/>
  </cols>
  <sheetData>
    <row r="1" spans="1:11">
      <c r="A1" s="11" t="s">
        <v>0</v>
      </c>
      <c r="B1" s="11" t="s">
        <v>55</v>
      </c>
      <c r="C1" s="12" t="s">
        <v>56</v>
      </c>
      <c r="D1" s="26" t="s">
        <v>57</v>
      </c>
      <c r="E1" s="12" t="s">
        <v>58</v>
      </c>
      <c r="F1" s="26" t="s">
        <v>59</v>
      </c>
      <c r="G1" s="12" t="s">
        <v>60</v>
      </c>
      <c r="H1" s="12" t="s">
        <v>61</v>
      </c>
      <c r="I1" s="13"/>
      <c r="J1" s="13"/>
      <c r="K1" s="1">
        <f>Parametry!B34/100*E10+Parametry!B34/100*E11+Parametry!B34/100*E12+Parametry!B34/100*E13+Parametry!B34/100*E16+Parametry!B34/100*E17+Parametry!B34/100*E20+Parametry!B34/100*E23+Parametry!B34/100*E26+Parametry!B34/100*E29+Parametry!B34/100*E32+Parametry!B34/100*E33+Parametry!B34/100*E36+Parametry!B34/100*E39+Parametry!B34/100*E42+Parametry!B34/100*E45+Parametry!B34/100*E48+Parametry!B34/100*E51+Parametry!B34/100*E52+Parametry!B34/100*E53+Parametry!B33/100*E56+Parametry!B33/100*E57+Parametry!B34/100*E62</f>
        <v>0</v>
      </c>
    </row>
    <row r="2" spans="1:11">
      <c r="A2" s="14" t="s">
        <v>62</v>
      </c>
      <c r="B2" s="14" t="s">
        <v>13</v>
      </c>
      <c r="C2" s="15"/>
      <c r="D2" s="27"/>
      <c r="E2" s="15"/>
      <c r="F2" s="27"/>
      <c r="G2" s="15"/>
      <c r="H2" s="15"/>
      <c r="I2" s="13"/>
      <c r="J2" s="13"/>
    </row>
    <row r="3" spans="1:11">
      <c r="A3" s="16" t="s">
        <v>63</v>
      </c>
      <c r="B3" s="16" t="s">
        <v>64</v>
      </c>
      <c r="C3" s="17">
        <v>1</v>
      </c>
      <c r="D3" s="28">
        <v>0</v>
      </c>
      <c r="E3" s="17">
        <f>C3*D3</f>
        <v>0</v>
      </c>
      <c r="F3" s="28">
        <v>0</v>
      </c>
      <c r="G3" s="17">
        <f>C3*F3</f>
        <v>0</v>
      </c>
      <c r="H3" s="17">
        <f>E3+G3</f>
        <v>0</v>
      </c>
      <c r="I3" s="13"/>
      <c r="J3" s="13"/>
    </row>
    <row r="4" spans="1:11">
      <c r="A4" s="16" t="s">
        <v>65</v>
      </c>
      <c r="B4" s="16" t="s">
        <v>64</v>
      </c>
      <c r="C4" s="17">
        <v>1</v>
      </c>
      <c r="D4" s="28">
        <v>0</v>
      </c>
      <c r="E4" s="17">
        <f>C4*D4</f>
        <v>0</v>
      </c>
      <c r="F4" s="28">
        <v>0</v>
      </c>
      <c r="G4" s="17">
        <f>C4*F4</f>
        <v>0</v>
      </c>
      <c r="H4" s="17">
        <f>E4+G4</f>
        <v>0</v>
      </c>
      <c r="I4" s="13"/>
      <c r="J4" s="13"/>
    </row>
    <row r="5" spans="1:11">
      <c r="A5" s="14" t="s">
        <v>66</v>
      </c>
      <c r="B5" s="14" t="s">
        <v>13</v>
      </c>
      <c r="C5" s="15"/>
      <c r="D5" s="27"/>
      <c r="E5" s="15">
        <f>SUM(E3:E4)</f>
        <v>0</v>
      </c>
      <c r="F5" s="27"/>
      <c r="G5" s="15">
        <f>SUM(G3:G4)</f>
        <v>0</v>
      </c>
      <c r="H5" s="15">
        <f>SUM(H3:H4)</f>
        <v>0</v>
      </c>
      <c r="I5" s="13"/>
      <c r="J5" s="13"/>
    </row>
    <row r="6" spans="1:11">
      <c r="A6" s="16" t="s">
        <v>13</v>
      </c>
      <c r="B6" s="16" t="s">
        <v>13</v>
      </c>
      <c r="C6" s="17"/>
      <c r="D6" s="28"/>
      <c r="E6" s="17"/>
      <c r="F6" s="28"/>
      <c r="G6" s="17"/>
      <c r="H6" s="17"/>
      <c r="I6" s="13"/>
      <c r="J6" s="13"/>
    </row>
    <row r="7" spans="1:11">
      <c r="A7" s="14" t="s">
        <v>67</v>
      </c>
      <c r="B7" s="14" t="s">
        <v>13</v>
      </c>
      <c r="C7" s="15"/>
      <c r="D7" s="27"/>
      <c r="E7" s="15"/>
      <c r="F7" s="27"/>
      <c r="G7" s="15"/>
      <c r="H7" s="15"/>
      <c r="I7" s="13"/>
      <c r="J7" s="13"/>
    </row>
    <row r="8" spans="1:11">
      <c r="A8" s="16" t="s">
        <v>13</v>
      </c>
      <c r="B8" s="16" t="s">
        <v>13</v>
      </c>
      <c r="C8" s="17"/>
      <c r="D8" s="28"/>
      <c r="E8" s="17"/>
      <c r="F8" s="28"/>
      <c r="G8" s="17"/>
      <c r="H8" s="17"/>
      <c r="I8" s="13"/>
      <c r="J8" s="13"/>
    </row>
    <row r="9" spans="1:11">
      <c r="A9" s="18" t="s">
        <v>68</v>
      </c>
      <c r="B9" s="18" t="s">
        <v>13</v>
      </c>
      <c r="C9" s="19"/>
      <c r="D9" s="29"/>
      <c r="E9" s="19"/>
      <c r="F9" s="29"/>
      <c r="G9" s="19"/>
      <c r="H9" s="19"/>
      <c r="I9" s="13"/>
      <c r="J9" s="13"/>
    </row>
    <row r="10" spans="1:11">
      <c r="A10" s="16" t="s">
        <v>69</v>
      </c>
      <c r="B10" s="16" t="s">
        <v>70</v>
      </c>
      <c r="C10" s="17">
        <v>6</v>
      </c>
      <c r="D10" s="28">
        <v>0</v>
      </c>
      <c r="E10" s="17">
        <f>C10*D10</f>
        <v>0</v>
      </c>
      <c r="F10" s="28">
        <v>0</v>
      </c>
      <c r="G10" s="17">
        <f>C10*F10</f>
        <v>0</v>
      </c>
      <c r="H10" s="17">
        <f>E10+G10</f>
        <v>0</v>
      </c>
      <c r="I10" s="13"/>
      <c r="J10" s="13"/>
    </row>
    <row r="11" spans="1:11">
      <c r="A11" s="16" t="s">
        <v>71</v>
      </c>
      <c r="B11" s="16" t="s">
        <v>70</v>
      </c>
      <c r="C11" s="17">
        <v>20</v>
      </c>
      <c r="D11" s="28">
        <v>0</v>
      </c>
      <c r="E11" s="17">
        <f>C11*D11</f>
        <v>0</v>
      </c>
      <c r="F11" s="28">
        <v>0</v>
      </c>
      <c r="G11" s="17">
        <f>C11*F11</f>
        <v>0</v>
      </c>
      <c r="H11" s="17">
        <f>E11+G11</f>
        <v>0</v>
      </c>
      <c r="I11" s="13"/>
      <c r="J11" s="13"/>
    </row>
    <row r="12" spans="1:11">
      <c r="A12" s="16" t="s">
        <v>72</v>
      </c>
      <c r="B12" s="16" t="s">
        <v>70</v>
      </c>
      <c r="C12" s="17">
        <v>15</v>
      </c>
      <c r="D12" s="28">
        <v>0</v>
      </c>
      <c r="E12" s="17">
        <f>C12*D12</f>
        <v>0</v>
      </c>
      <c r="F12" s="28">
        <v>0</v>
      </c>
      <c r="G12" s="17">
        <f>C12*F12</f>
        <v>0</v>
      </c>
      <c r="H12" s="17">
        <f>E12+G12</f>
        <v>0</v>
      </c>
      <c r="I12" s="13"/>
      <c r="J12" s="13"/>
    </row>
    <row r="13" spans="1:11">
      <c r="A13" s="16" t="s">
        <v>73</v>
      </c>
      <c r="B13" s="16" t="s">
        <v>70</v>
      </c>
      <c r="C13" s="17">
        <v>15</v>
      </c>
      <c r="D13" s="28">
        <v>0</v>
      </c>
      <c r="E13" s="17">
        <f>C13*D13</f>
        <v>0</v>
      </c>
      <c r="F13" s="28">
        <v>0</v>
      </c>
      <c r="G13" s="17">
        <f>C13*F13</f>
        <v>0</v>
      </c>
      <c r="H13" s="17">
        <f>E13+G13</f>
        <v>0</v>
      </c>
      <c r="I13" s="13"/>
      <c r="J13" s="13"/>
    </row>
    <row r="14" spans="1:11">
      <c r="A14" s="16" t="s">
        <v>13</v>
      </c>
      <c r="B14" s="16" t="s">
        <v>13</v>
      </c>
      <c r="C14" s="17"/>
      <c r="D14" s="28"/>
      <c r="E14" s="17"/>
      <c r="F14" s="28"/>
      <c r="G14" s="17"/>
      <c r="H14" s="17"/>
      <c r="I14" s="13"/>
      <c r="J14" s="13"/>
    </row>
    <row r="15" spans="1:11">
      <c r="A15" s="18" t="s">
        <v>74</v>
      </c>
      <c r="B15" s="18" t="s">
        <v>13</v>
      </c>
      <c r="C15" s="19"/>
      <c r="D15" s="29"/>
      <c r="E15" s="19"/>
      <c r="F15" s="29"/>
      <c r="G15" s="19"/>
      <c r="H15" s="19"/>
      <c r="I15" s="13"/>
      <c r="J15" s="13"/>
    </row>
    <row r="16" spans="1:11">
      <c r="A16" s="16" t="s">
        <v>75</v>
      </c>
      <c r="B16" s="16" t="s">
        <v>70</v>
      </c>
      <c r="C16" s="17">
        <v>15</v>
      </c>
      <c r="D16" s="28">
        <v>0</v>
      </c>
      <c r="E16" s="17">
        <f>C16*D16</f>
        <v>0</v>
      </c>
      <c r="F16" s="28">
        <v>0</v>
      </c>
      <c r="G16" s="17">
        <f>C16*F16</f>
        <v>0</v>
      </c>
      <c r="H16" s="17">
        <f>E16+G16</f>
        <v>0</v>
      </c>
      <c r="I16" s="13"/>
      <c r="J16" s="13"/>
    </row>
    <row r="17" spans="1:10">
      <c r="A17" s="16" t="s">
        <v>76</v>
      </c>
      <c r="B17" s="16" t="s">
        <v>70</v>
      </c>
      <c r="C17" s="17">
        <v>6</v>
      </c>
      <c r="D17" s="28">
        <v>0</v>
      </c>
      <c r="E17" s="17">
        <f>C17*D17</f>
        <v>0</v>
      </c>
      <c r="F17" s="28">
        <v>0</v>
      </c>
      <c r="G17" s="17">
        <f>C17*F17</f>
        <v>0</v>
      </c>
      <c r="H17" s="17">
        <f>E17+G17</f>
        <v>0</v>
      </c>
      <c r="I17" s="13"/>
      <c r="J17" s="13"/>
    </row>
    <row r="18" spans="1:10">
      <c r="A18" s="16" t="s">
        <v>13</v>
      </c>
      <c r="B18" s="16" t="s">
        <v>13</v>
      </c>
      <c r="C18" s="17"/>
      <c r="D18" s="28"/>
      <c r="E18" s="17"/>
      <c r="F18" s="28"/>
      <c r="G18" s="17"/>
      <c r="H18" s="17"/>
      <c r="I18" s="13"/>
      <c r="J18" s="13"/>
    </row>
    <row r="19" spans="1:10">
      <c r="A19" s="18" t="s">
        <v>77</v>
      </c>
      <c r="B19" s="18" t="s">
        <v>13</v>
      </c>
      <c r="C19" s="19"/>
      <c r="D19" s="29"/>
      <c r="E19" s="19"/>
      <c r="F19" s="29"/>
      <c r="G19" s="19"/>
      <c r="H19" s="19"/>
      <c r="I19" s="13"/>
      <c r="J19" s="13"/>
    </row>
    <row r="20" spans="1:10">
      <c r="A20" s="16" t="s">
        <v>78</v>
      </c>
      <c r="B20" s="16" t="s">
        <v>79</v>
      </c>
      <c r="C20" s="17">
        <v>1</v>
      </c>
      <c r="D20" s="28">
        <v>0</v>
      </c>
      <c r="E20" s="17">
        <f>C20*D20</f>
        <v>0</v>
      </c>
      <c r="F20" s="28">
        <v>0</v>
      </c>
      <c r="G20" s="17">
        <f>C20*F20</f>
        <v>0</v>
      </c>
      <c r="H20" s="17">
        <f>E20+G20</f>
        <v>0</v>
      </c>
      <c r="I20" s="13"/>
      <c r="J20" s="13"/>
    </row>
    <row r="21" spans="1:10">
      <c r="A21" s="16" t="s">
        <v>13</v>
      </c>
      <c r="B21" s="16" t="s">
        <v>13</v>
      </c>
      <c r="C21" s="17"/>
      <c r="D21" s="28"/>
      <c r="E21" s="17"/>
      <c r="F21" s="28"/>
      <c r="G21" s="17"/>
      <c r="H21" s="17"/>
      <c r="I21" s="13"/>
      <c r="J21" s="13"/>
    </row>
    <row r="22" spans="1:10">
      <c r="A22" s="18" t="s">
        <v>80</v>
      </c>
      <c r="B22" s="18" t="s">
        <v>13</v>
      </c>
      <c r="C22" s="19"/>
      <c r="D22" s="29"/>
      <c r="E22" s="19"/>
      <c r="F22" s="29"/>
      <c r="G22" s="19"/>
      <c r="H22" s="19"/>
      <c r="I22" s="13"/>
      <c r="J22" s="13"/>
    </row>
    <row r="23" spans="1:10">
      <c r="A23" s="16" t="s">
        <v>81</v>
      </c>
      <c r="B23" s="16" t="s">
        <v>79</v>
      </c>
      <c r="C23" s="17">
        <v>1</v>
      </c>
      <c r="D23" s="28">
        <v>0</v>
      </c>
      <c r="E23" s="17">
        <f>C23*D23</f>
        <v>0</v>
      </c>
      <c r="F23" s="28">
        <v>0</v>
      </c>
      <c r="G23" s="17">
        <f>C23*F23</f>
        <v>0</v>
      </c>
      <c r="H23" s="17">
        <f>E23+G23</f>
        <v>0</v>
      </c>
      <c r="I23" s="13"/>
      <c r="J23" s="13"/>
    </row>
    <row r="24" spans="1:10">
      <c r="A24" s="16" t="s">
        <v>13</v>
      </c>
      <c r="B24" s="16" t="s">
        <v>13</v>
      </c>
      <c r="C24" s="17"/>
      <c r="D24" s="28"/>
      <c r="E24" s="17"/>
      <c r="F24" s="28"/>
      <c r="G24" s="17"/>
      <c r="H24" s="17"/>
      <c r="I24" s="13"/>
      <c r="J24" s="13"/>
    </row>
    <row r="25" spans="1:10">
      <c r="A25" s="18" t="s">
        <v>82</v>
      </c>
      <c r="B25" s="18" t="s">
        <v>13</v>
      </c>
      <c r="C25" s="19"/>
      <c r="D25" s="29"/>
      <c r="E25" s="19"/>
      <c r="F25" s="29"/>
      <c r="G25" s="19"/>
      <c r="H25" s="19"/>
      <c r="I25" s="13"/>
      <c r="J25" s="13"/>
    </row>
    <row r="26" spans="1:10">
      <c r="A26" s="16" t="s">
        <v>83</v>
      </c>
      <c r="B26" s="16" t="s">
        <v>79</v>
      </c>
      <c r="C26" s="17">
        <v>1</v>
      </c>
      <c r="D26" s="28">
        <v>0</v>
      </c>
      <c r="E26" s="17">
        <f>C26*D26</f>
        <v>0</v>
      </c>
      <c r="F26" s="28">
        <v>0</v>
      </c>
      <c r="G26" s="17">
        <f>C26*F26</f>
        <v>0</v>
      </c>
      <c r="H26" s="17">
        <f>E26+G26</f>
        <v>0</v>
      </c>
      <c r="I26" s="13"/>
      <c r="J26" s="13"/>
    </row>
    <row r="27" spans="1:10">
      <c r="A27" s="16" t="s">
        <v>13</v>
      </c>
      <c r="B27" s="16" t="s">
        <v>13</v>
      </c>
      <c r="C27" s="17"/>
      <c r="D27" s="28"/>
      <c r="E27" s="17"/>
      <c r="F27" s="28"/>
      <c r="G27" s="17"/>
      <c r="H27" s="17"/>
      <c r="I27" s="13"/>
      <c r="J27" s="13"/>
    </row>
    <row r="28" spans="1:10">
      <c r="A28" s="18" t="s">
        <v>84</v>
      </c>
      <c r="B28" s="18" t="s">
        <v>13</v>
      </c>
      <c r="C28" s="19"/>
      <c r="D28" s="29"/>
      <c r="E28" s="19"/>
      <c r="F28" s="29"/>
      <c r="G28" s="19"/>
      <c r="H28" s="19"/>
      <c r="I28" s="13"/>
      <c r="J28" s="13"/>
    </row>
    <row r="29" spans="1:10">
      <c r="A29" s="16" t="s">
        <v>85</v>
      </c>
      <c r="B29" s="16" t="s">
        <v>64</v>
      </c>
      <c r="C29" s="17">
        <v>2</v>
      </c>
      <c r="D29" s="28">
        <v>0</v>
      </c>
      <c r="E29" s="17">
        <f>C29*D29</f>
        <v>0</v>
      </c>
      <c r="F29" s="28">
        <v>0</v>
      </c>
      <c r="G29" s="17">
        <f>C29*F29</f>
        <v>0</v>
      </c>
      <c r="H29" s="17">
        <f>E29+G29</f>
        <v>0</v>
      </c>
      <c r="I29" s="13"/>
      <c r="J29" s="13"/>
    </row>
    <row r="30" spans="1:10">
      <c r="A30" s="16" t="s">
        <v>13</v>
      </c>
      <c r="B30" s="16" t="s">
        <v>13</v>
      </c>
      <c r="C30" s="17"/>
      <c r="D30" s="28"/>
      <c r="E30" s="17"/>
      <c r="F30" s="28"/>
      <c r="G30" s="17"/>
      <c r="H30" s="17"/>
      <c r="I30" s="13"/>
      <c r="J30" s="13"/>
    </row>
    <row r="31" spans="1:10">
      <c r="A31" s="18" t="s">
        <v>86</v>
      </c>
      <c r="B31" s="18" t="s">
        <v>13</v>
      </c>
      <c r="C31" s="19"/>
      <c r="D31" s="29"/>
      <c r="E31" s="19"/>
      <c r="F31" s="29"/>
      <c r="G31" s="19"/>
      <c r="H31" s="19"/>
      <c r="I31" s="13"/>
      <c r="J31" s="13"/>
    </row>
    <row r="32" spans="1:10">
      <c r="A32" s="16" t="s">
        <v>87</v>
      </c>
      <c r="B32" s="16" t="s">
        <v>79</v>
      </c>
      <c r="C32" s="17">
        <v>30</v>
      </c>
      <c r="D32" s="28">
        <v>0</v>
      </c>
      <c r="E32" s="17">
        <f>C32*D32</f>
        <v>0</v>
      </c>
      <c r="F32" s="28">
        <v>0</v>
      </c>
      <c r="G32" s="17">
        <f>C32*F32</f>
        <v>0</v>
      </c>
      <c r="H32" s="17">
        <f>E32+G32</f>
        <v>0</v>
      </c>
      <c r="I32" s="13"/>
      <c r="J32" s="13"/>
    </row>
    <row r="33" spans="1:10">
      <c r="A33" s="16" t="s">
        <v>88</v>
      </c>
      <c r="B33" s="16" t="s">
        <v>79</v>
      </c>
      <c r="C33" s="17">
        <v>10</v>
      </c>
      <c r="D33" s="28">
        <v>0</v>
      </c>
      <c r="E33" s="17">
        <f>C33*D33</f>
        <v>0</v>
      </c>
      <c r="F33" s="28">
        <v>0</v>
      </c>
      <c r="G33" s="17">
        <f>C33*F33</f>
        <v>0</v>
      </c>
      <c r="H33" s="17">
        <f>E33+G33</f>
        <v>0</v>
      </c>
      <c r="I33" s="13"/>
      <c r="J33" s="13"/>
    </row>
    <row r="34" spans="1:10">
      <c r="A34" s="16" t="s">
        <v>13</v>
      </c>
      <c r="B34" s="16" t="s">
        <v>13</v>
      </c>
      <c r="C34" s="17"/>
      <c r="D34" s="28"/>
      <c r="E34" s="17"/>
      <c r="F34" s="28"/>
      <c r="G34" s="17"/>
      <c r="H34" s="17"/>
      <c r="I34" s="13"/>
      <c r="J34" s="13"/>
    </row>
    <row r="35" spans="1:10">
      <c r="A35" s="18" t="s">
        <v>89</v>
      </c>
      <c r="B35" s="18" t="s">
        <v>13</v>
      </c>
      <c r="C35" s="19"/>
      <c r="D35" s="29"/>
      <c r="E35" s="19"/>
      <c r="F35" s="29"/>
      <c r="G35" s="19"/>
      <c r="H35" s="19"/>
      <c r="I35" s="13"/>
      <c r="J35" s="13"/>
    </row>
    <row r="36" spans="1:10">
      <c r="A36" s="16" t="s">
        <v>90</v>
      </c>
      <c r="B36" s="16" t="s">
        <v>70</v>
      </c>
      <c r="C36" s="17">
        <v>10</v>
      </c>
      <c r="D36" s="28">
        <v>0</v>
      </c>
      <c r="E36" s="17">
        <f>C36*D36</f>
        <v>0</v>
      </c>
      <c r="F36" s="28">
        <v>0</v>
      </c>
      <c r="G36" s="17">
        <f>C36*F36</f>
        <v>0</v>
      </c>
      <c r="H36" s="17">
        <f>E36+G36</f>
        <v>0</v>
      </c>
      <c r="I36" s="13"/>
      <c r="J36" s="13"/>
    </row>
    <row r="37" spans="1:10">
      <c r="A37" s="16" t="s">
        <v>13</v>
      </c>
      <c r="B37" s="16" t="s">
        <v>13</v>
      </c>
      <c r="C37" s="17"/>
      <c r="D37" s="28"/>
      <c r="E37" s="17"/>
      <c r="F37" s="28"/>
      <c r="G37" s="17"/>
      <c r="H37" s="17"/>
      <c r="I37" s="13"/>
      <c r="J37" s="13"/>
    </row>
    <row r="38" spans="1:10">
      <c r="A38" s="18" t="s">
        <v>91</v>
      </c>
      <c r="B38" s="18" t="s">
        <v>13</v>
      </c>
      <c r="C38" s="19"/>
      <c r="D38" s="29"/>
      <c r="E38" s="19"/>
      <c r="F38" s="29"/>
      <c r="G38" s="19"/>
      <c r="H38" s="19"/>
      <c r="I38" s="13"/>
      <c r="J38" s="13"/>
    </row>
    <row r="39" spans="1:10">
      <c r="A39" s="16" t="s">
        <v>90</v>
      </c>
      <c r="B39" s="16" t="s">
        <v>70</v>
      </c>
      <c r="C39" s="17">
        <v>8</v>
      </c>
      <c r="D39" s="28">
        <v>0</v>
      </c>
      <c r="E39" s="17">
        <f>C39*D39</f>
        <v>0</v>
      </c>
      <c r="F39" s="28">
        <v>0</v>
      </c>
      <c r="G39" s="17">
        <f>C39*F39</f>
        <v>0</v>
      </c>
      <c r="H39" s="17">
        <f>E39+G39</f>
        <v>0</v>
      </c>
      <c r="I39" s="13"/>
      <c r="J39" s="13"/>
    </row>
    <row r="40" spans="1:10">
      <c r="A40" s="16" t="s">
        <v>13</v>
      </c>
      <c r="B40" s="16" t="s">
        <v>13</v>
      </c>
      <c r="C40" s="17"/>
      <c r="D40" s="28"/>
      <c r="E40" s="17"/>
      <c r="F40" s="28"/>
      <c r="G40" s="17"/>
      <c r="H40" s="17"/>
      <c r="I40" s="13"/>
      <c r="J40" s="13"/>
    </row>
    <row r="41" spans="1:10">
      <c r="A41" s="18" t="s">
        <v>92</v>
      </c>
      <c r="B41" s="18" t="s">
        <v>13</v>
      </c>
      <c r="C41" s="19"/>
      <c r="D41" s="29"/>
      <c r="E41" s="19"/>
      <c r="F41" s="29"/>
      <c r="G41" s="19"/>
      <c r="H41" s="19"/>
      <c r="I41" s="13"/>
      <c r="J41" s="13"/>
    </row>
    <row r="42" spans="1:10">
      <c r="A42" s="16" t="s">
        <v>93</v>
      </c>
      <c r="B42" s="16" t="s">
        <v>94</v>
      </c>
      <c r="C42" s="17">
        <v>1</v>
      </c>
      <c r="D42" s="28">
        <v>0</v>
      </c>
      <c r="E42" s="17">
        <f>C42*D42</f>
        <v>0</v>
      </c>
      <c r="F42" s="28">
        <v>0</v>
      </c>
      <c r="G42" s="17">
        <f>C42*F42</f>
        <v>0</v>
      </c>
      <c r="H42" s="17">
        <f>E42+G42</f>
        <v>0</v>
      </c>
      <c r="I42" s="13"/>
      <c r="J42" s="13"/>
    </row>
    <row r="43" spans="1:10">
      <c r="A43" s="16" t="s">
        <v>13</v>
      </c>
      <c r="B43" s="16" t="s">
        <v>13</v>
      </c>
      <c r="C43" s="17"/>
      <c r="D43" s="28"/>
      <c r="E43" s="17"/>
      <c r="F43" s="28"/>
      <c r="G43" s="17"/>
      <c r="H43" s="17"/>
      <c r="I43" s="13"/>
      <c r="J43" s="13"/>
    </row>
    <row r="44" spans="1:10">
      <c r="A44" s="18" t="s">
        <v>95</v>
      </c>
      <c r="B44" s="18" t="s">
        <v>13</v>
      </c>
      <c r="C44" s="19"/>
      <c r="D44" s="29"/>
      <c r="E44" s="19"/>
      <c r="F44" s="29"/>
      <c r="G44" s="19"/>
      <c r="H44" s="19"/>
      <c r="I44" s="13"/>
      <c r="J44" s="13"/>
    </row>
    <row r="45" spans="1:10">
      <c r="A45" s="16" t="s">
        <v>96</v>
      </c>
      <c r="B45" s="16" t="s">
        <v>97</v>
      </c>
      <c r="C45" s="17">
        <v>4</v>
      </c>
      <c r="D45" s="28">
        <v>0</v>
      </c>
      <c r="E45" s="17">
        <f>C45*D45</f>
        <v>0</v>
      </c>
      <c r="F45" s="28">
        <v>0</v>
      </c>
      <c r="G45" s="17">
        <f>C45*F45</f>
        <v>0</v>
      </c>
      <c r="H45" s="17">
        <f>E45+G45</f>
        <v>0</v>
      </c>
      <c r="I45" s="13"/>
      <c r="J45" s="13"/>
    </row>
    <row r="46" spans="1:10">
      <c r="A46" s="16" t="s">
        <v>13</v>
      </c>
      <c r="B46" s="16" t="s">
        <v>13</v>
      </c>
      <c r="C46" s="17"/>
      <c r="D46" s="28"/>
      <c r="E46" s="17"/>
      <c r="F46" s="28"/>
      <c r="G46" s="17"/>
      <c r="H46" s="17"/>
      <c r="I46" s="13"/>
      <c r="J46" s="13"/>
    </row>
    <row r="47" spans="1:10">
      <c r="A47" s="18" t="s">
        <v>98</v>
      </c>
      <c r="B47" s="18" t="s">
        <v>13</v>
      </c>
      <c r="C47" s="19"/>
      <c r="D47" s="29"/>
      <c r="E47" s="19"/>
      <c r="F47" s="29"/>
      <c r="G47" s="19"/>
      <c r="H47" s="19"/>
      <c r="I47" s="13"/>
      <c r="J47" s="13"/>
    </row>
    <row r="48" spans="1:10">
      <c r="A48" s="16" t="s">
        <v>99</v>
      </c>
      <c r="B48" s="16" t="s">
        <v>94</v>
      </c>
      <c r="C48" s="17">
        <v>1</v>
      </c>
      <c r="D48" s="28">
        <v>0</v>
      </c>
      <c r="E48" s="17">
        <f>C48*D48</f>
        <v>0</v>
      </c>
      <c r="F48" s="28">
        <v>0</v>
      </c>
      <c r="G48" s="17">
        <f>C48*F48</f>
        <v>0</v>
      </c>
      <c r="H48" s="17">
        <f>E48+G48</f>
        <v>0</v>
      </c>
      <c r="I48" s="13"/>
      <c r="J48" s="13"/>
    </row>
    <row r="49" spans="1:10">
      <c r="A49" s="16" t="s">
        <v>13</v>
      </c>
      <c r="B49" s="16" t="s">
        <v>13</v>
      </c>
      <c r="C49" s="17"/>
      <c r="D49" s="28"/>
      <c r="E49" s="17"/>
      <c r="F49" s="28"/>
      <c r="G49" s="17"/>
      <c r="H49" s="17"/>
      <c r="I49" s="13"/>
      <c r="J49" s="13"/>
    </row>
    <row r="50" spans="1:10">
      <c r="A50" s="18" t="s">
        <v>100</v>
      </c>
      <c r="B50" s="18" t="s">
        <v>13</v>
      </c>
      <c r="C50" s="19"/>
      <c r="D50" s="29"/>
      <c r="E50" s="19"/>
      <c r="F50" s="29"/>
      <c r="G50" s="19"/>
      <c r="H50" s="19"/>
      <c r="I50" s="13"/>
      <c r="J50" s="13"/>
    </row>
    <row r="51" spans="1:10">
      <c r="A51" s="16" t="s">
        <v>101</v>
      </c>
      <c r="B51" s="16" t="s">
        <v>97</v>
      </c>
      <c r="C51" s="17">
        <v>0.25</v>
      </c>
      <c r="D51" s="28">
        <v>0</v>
      </c>
      <c r="E51" s="17">
        <f>C51*D51</f>
        <v>0</v>
      </c>
      <c r="F51" s="28">
        <v>0</v>
      </c>
      <c r="G51" s="17">
        <f>C51*F51</f>
        <v>0</v>
      </c>
      <c r="H51" s="17">
        <f t="shared" ref="H51:H58" si="0">E51+G51</f>
        <v>0</v>
      </c>
      <c r="I51" s="13"/>
      <c r="J51" s="13"/>
    </row>
    <row r="52" spans="1:10">
      <c r="A52" s="16" t="s">
        <v>102</v>
      </c>
      <c r="B52" s="16" t="s">
        <v>97</v>
      </c>
      <c r="C52" s="17">
        <v>1</v>
      </c>
      <c r="D52" s="28">
        <v>0</v>
      </c>
      <c r="E52" s="17">
        <f>C52*D52</f>
        <v>0</v>
      </c>
      <c r="F52" s="28">
        <v>0</v>
      </c>
      <c r="G52" s="17">
        <f>C52*F52</f>
        <v>0</v>
      </c>
      <c r="H52" s="17">
        <f t="shared" si="0"/>
        <v>0</v>
      </c>
      <c r="I52" s="13"/>
      <c r="J52" s="13"/>
    </row>
    <row r="53" spans="1:10">
      <c r="A53" s="16" t="s">
        <v>103</v>
      </c>
      <c r="B53" s="16" t="s">
        <v>97</v>
      </c>
      <c r="C53" s="17">
        <v>1</v>
      </c>
      <c r="D53" s="28">
        <v>0</v>
      </c>
      <c r="E53" s="17">
        <f>C53*D53</f>
        <v>0</v>
      </c>
      <c r="F53" s="28">
        <v>0</v>
      </c>
      <c r="G53" s="17">
        <f>C53*F53</f>
        <v>0</v>
      </c>
      <c r="H53" s="17">
        <f t="shared" si="0"/>
        <v>0</v>
      </c>
      <c r="I53" s="13"/>
      <c r="J53" s="13"/>
    </row>
    <row r="54" spans="1:10">
      <c r="A54" s="16" t="s">
        <v>13</v>
      </c>
      <c r="B54" s="16" t="s">
        <v>13</v>
      </c>
      <c r="C54" s="17"/>
      <c r="D54" s="28"/>
      <c r="E54" s="17"/>
      <c r="F54" s="28"/>
      <c r="G54" s="17"/>
      <c r="H54" s="17"/>
      <c r="I54" s="13"/>
      <c r="J54" s="13"/>
    </row>
    <row r="55" spans="1:10">
      <c r="A55" s="18" t="s">
        <v>104</v>
      </c>
      <c r="B55" s="18" t="s">
        <v>13</v>
      </c>
      <c r="C55" s="19"/>
      <c r="D55" s="29"/>
      <c r="E55" s="19"/>
      <c r="F55" s="29"/>
      <c r="G55" s="19"/>
      <c r="H55" s="19"/>
      <c r="I55" s="13"/>
      <c r="J55" s="13"/>
    </row>
    <row r="56" spans="1:10">
      <c r="A56" s="16" t="s">
        <v>105</v>
      </c>
      <c r="B56" s="16" t="s">
        <v>97</v>
      </c>
      <c r="C56" s="17">
        <v>0.5</v>
      </c>
      <c r="D56" s="28">
        <v>0</v>
      </c>
      <c r="E56" s="17">
        <f>C56*D56</f>
        <v>0</v>
      </c>
      <c r="F56" s="28">
        <v>0</v>
      </c>
      <c r="G56" s="17">
        <f>C56*F56</f>
        <v>0</v>
      </c>
      <c r="H56" s="17">
        <f t="shared" si="0"/>
        <v>0</v>
      </c>
      <c r="I56" s="13"/>
      <c r="J56" s="13"/>
    </row>
    <row r="57" spans="1:10">
      <c r="A57" s="16" t="s">
        <v>106</v>
      </c>
      <c r="B57" s="16" t="s">
        <v>97</v>
      </c>
      <c r="C57" s="17">
        <v>6</v>
      </c>
      <c r="D57" s="28">
        <v>0</v>
      </c>
      <c r="E57" s="17">
        <f>C57*D57</f>
        <v>0</v>
      </c>
      <c r="F57" s="28">
        <v>0</v>
      </c>
      <c r="G57" s="17">
        <f>C57*F57</f>
        <v>0</v>
      </c>
      <c r="H57" s="17">
        <f t="shared" si="0"/>
        <v>0</v>
      </c>
      <c r="I57" s="13"/>
      <c r="J57" s="13"/>
    </row>
    <row r="58" spans="1:10">
      <c r="A58" s="16" t="s">
        <v>13</v>
      </c>
      <c r="B58" s="16" t="s">
        <v>13</v>
      </c>
      <c r="C58" s="17"/>
      <c r="D58" s="28"/>
      <c r="E58" s="17"/>
      <c r="F58" s="28"/>
      <c r="G58" s="17"/>
      <c r="H58" s="17"/>
      <c r="I58" s="13"/>
      <c r="J58" s="13"/>
    </row>
    <row r="59" spans="1:10">
      <c r="A59" s="20" t="s">
        <v>107</v>
      </c>
      <c r="B59" s="20" t="s">
        <v>13</v>
      </c>
      <c r="C59" s="21"/>
      <c r="D59" s="30"/>
      <c r="E59" s="21"/>
      <c r="F59" s="30"/>
      <c r="G59" s="21"/>
      <c r="H59" s="21"/>
      <c r="I59" s="13"/>
      <c r="J59" s="13"/>
    </row>
    <row r="60" spans="1:10">
      <c r="A60" s="18" t="s">
        <v>108</v>
      </c>
      <c r="B60" s="18" t="s">
        <v>13</v>
      </c>
      <c r="C60" s="19"/>
      <c r="D60" s="29"/>
      <c r="E60" s="19"/>
      <c r="F60" s="29"/>
      <c r="G60" s="19"/>
      <c r="H60" s="19"/>
      <c r="I60" s="13"/>
      <c r="J60" s="13"/>
    </row>
    <row r="61" spans="1:10">
      <c r="A61" s="18" t="s">
        <v>109</v>
      </c>
      <c r="B61" s="18" t="s">
        <v>13</v>
      </c>
      <c r="C61" s="19"/>
      <c r="D61" s="29"/>
      <c r="E61" s="19"/>
      <c r="F61" s="29"/>
      <c r="G61" s="19"/>
      <c r="H61" s="19"/>
      <c r="I61" s="13"/>
      <c r="J61" s="13"/>
    </row>
    <row r="62" spans="1:10">
      <c r="A62" s="16" t="s">
        <v>110</v>
      </c>
      <c r="B62" s="16" t="s">
        <v>70</v>
      </c>
      <c r="C62" s="17">
        <v>35</v>
      </c>
      <c r="D62" s="28">
        <v>0</v>
      </c>
      <c r="E62" s="17">
        <f>C62*D62</f>
        <v>0</v>
      </c>
      <c r="F62" s="28">
        <v>0</v>
      </c>
      <c r="G62" s="17">
        <f>C62*F62</f>
        <v>0</v>
      </c>
      <c r="H62" s="17">
        <f>E62+G62</f>
        <v>0</v>
      </c>
      <c r="I62" s="13"/>
      <c r="J62" s="13"/>
    </row>
    <row r="63" spans="1:10">
      <c r="A63" s="16" t="s">
        <v>13</v>
      </c>
      <c r="B63" s="16" t="s">
        <v>13</v>
      </c>
      <c r="C63" s="17"/>
      <c r="D63" s="28"/>
      <c r="E63" s="17"/>
      <c r="F63" s="28"/>
      <c r="G63" s="17"/>
      <c r="H63" s="17"/>
      <c r="I63" s="13"/>
      <c r="J63" s="13"/>
    </row>
    <row r="64" spans="1:10">
      <c r="A64" s="18" t="s">
        <v>111</v>
      </c>
      <c r="B64" s="18" t="s">
        <v>13</v>
      </c>
      <c r="C64" s="19"/>
      <c r="D64" s="29"/>
      <c r="E64" s="19"/>
      <c r="F64" s="29"/>
      <c r="G64" s="19"/>
      <c r="H64" s="19"/>
      <c r="I64" s="13"/>
      <c r="J64" s="13"/>
    </row>
    <row r="65" spans="1:10">
      <c r="A65" s="16" t="s">
        <v>112</v>
      </c>
      <c r="B65" s="16" t="s">
        <v>70</v>
      </c>
      <c r="C65" s="17">
        <v>5</v>
      </c>
      <c r="D65" s="28">
        <v>0</v>
      </c>
      <c r="E65" s="17">
        <f>C65*D65</f>
        <v>0</v>
      </c>
      <c r="F65" s="28">
        <v>0</v>
      </c>
      <c r="G65" s="17">
        <f>C65*F65</f>
        <v>0</v>
      </c>
      <c r="H65" s="17">
        <f>E65+G65</f>
        <v>0</v>
      </c>
      <c r="I65" s="13"/>
      <c r="J65" s="13"/>
    </row>
    <row r="66" spans="1:10">
      <c r="A66" s="16" t="s">
        <v>13</v>
      </c>
      <c r="B66" s="16" t="s">
        <v>13</v>
      </c>
      <c r="C66" s="17"/>
      <c r="D66" s="28"/>
      <c r="E66" s="17"/>
      <c r="F66" s="28"/>
      <c r="G66" s="17"/>
      <c r="H66" s="17">
        <f>E66+G66</f>
        <v>0</v>
      </c>
      <c r="I66" s="13"/>
      <c r="J66" s="13"/>
    </row>
    <row r="67" spans="1:10">
      <c r="A67" s="18" t="s">
        <v>113</v>
      </c>
      <c r="B67" s="18" t="s">
        <v>13</v>
      </c>
      <c r="C67" s="19"/>
      <c r="D67" s="29"/>
      <c r="E67" s="19"/>
      <c r="F67" s="29"/>
      <c r="G67" s="19"/>
      <c r="H67" s="19"/>
      <c r="I67" s="13"/>
      <c r="J67" s="13"/>
    </row>
    <row r="68" spans="1:10">
      <c r="A68" s="16" t="s">
        <v>114</v>
      </c>
      <c r="B68" s="16" t="s">
        <v>79</v>
      </c>
      <c r="C68" s="17">
        <v>3</v>
      </c>
      <c r="D68" s="28">
        <v>0</v>
      </c>
      <c r="E68" s="17">
        <f>C68*D68</f>
        <v>0</v>
      </c>
      <c r="F68" s="28">
        <v>0</v>
      </c>
      <c r="G68" s="17">
        <f>C68*F68</f>
        <v>0</v>
      </c>
      <c r="H68" s="17">
        <f>E68+G68</f>
        <v>0</v>
      </c>
      <c r="I68" s="13"/>
      <c r="J68" s="13"/>
    </row>
    <row r="69" spans="1:10">
      <c r="A69" s="16" t="s">
        <v>13</v>
      </c>
      <c r="B69" s="16" t="s">
        <v>13</v>
      </c>
      <c r="C69" s="17"/>
      <c r="D69" s="28"/>
      <c r="E69" s="17"/>
      <c r="F69" s="28"/>
      <c r="G69" s="17"/>
      <c r="H69" s="17"/>
      <c r="I69" s="13"/>
      <c r="J69" s="13"/>
    </row>
    <row r="70" spans="1:10">
      <c r="A70" s="18" t="s">
        <v>115</v>
      </c>
      <c r="B70" s="18" t="s">
        <v>13</v>
      </c>
      <c r="C70" s="19"/>
      <c r="D70" s="29"/>
      <c r="E70" s="19"/>
      <c r="F70" s="29"/>
      <c r="G70" s="19"/>
      <c r="H70" s="19"/>
      <c r="I70" s="13"/>
      <c r="J70" s="13"/>
    </row>
    <row r="71" spans="1:10">
      <c r="A71" s="18" t="s">
        <v>116</v>
      </c>
      <c r="B71" s="18" t="s">
        <v>13</v>
      </c>
      <c r="C71" s="19"/>
      <c r="D71" s="29"/>
      <c r="E71" s="19"/>
      <c r="F71" s="29"/>
      <c r="G71" s="19"/>
      <c r="H71" s="19"/>
      <c r="I71" s="13"/>
      <c r="J71" s="13"/>
    </row>
    <row r="72" spans="1:10">
      <c r="A72" s="16" t="s">
        <v>117</v>
      </c>
      <c r="B72" s="16" t="s">
        <v>79</v>
      </c>
      <c r="C72" s="17">
        <v>1</v>
      </c>
      <c r="D72" s="28">
        <v>0</v>
      </c>
      <c r="E72" s="17">
        <f>C72*D72</f>
        <v>0</v>
      </c>
      <c r="F72" s="28">
        <v>0</v>
      </c>
      <c r="G72" s="17">
        <f>C72*F72</f>
        <v>0</v>
      </c>
      <c r="H72" s="17">
        <f>E72+G72</f>
        <v>0</v>
      </c>
      <c r="I72" s="13"/>
      <c r="J72" s="13"/>
    </row>
    <row r="73" spans="1:10">
      <c r="A73" s="16" t="s">
        <v>118</v>
      </c>
      <c r="B73" s="16" t="s">
        <v>79</v>
      </c>
      <c r="C73" s="17">
        <v>2</v>
      </c>
      <c r="D73" s="28">
        <v>0</v>
      </c>
      <c r="E73" s="17">
        <f>C73*D73</f>
        <v>0</v>
      </c>
      <c r="F73" s="28">
        <v>0</v>
      </c>
      <c r="G73" s="17">
        <f>C73*F73</f>
        <v>0</v>
      </c>
      <c r="H73" s="17">
        <f>E73+G73</f>
        <v>0</v>
      </c>
      <c r="I73" s="13"/>
      <c r="J73" s="13"/>
    </row>
    <row r="74" spans="1:10">
      <c r="A74" s="16" t="s">
        <v>13</v>
      </c>
      <c r="B74" s="16" t="s">
        <v>13</v>
      </c>
      <c r="C74" s="17"/>
      <c r="D74" s="28"/>
      <c r="E74" s="17"/>
      <c r="F74" s="28"/>
      <c r="G74" s="17"/>
      <c r="H74" s="17">
        <f>E74+G74</f>
        <v>0</v>
      </c>
      <c r="I74" s="13"/>
      <c r="J74" s="13"/>
    </row>
    <row r="75" spans="1:10">
      <c r="A75" s="18" t="s">
        <v>119</v>
      </c>
      <c r="B75" s="18" t="s">
        <v>13</v>
      </c>
      <c r="C75" s="19"/>
      <c r="D75" s="29"/>
      <c r="E75" s="19"/>
      <c r="F75" s="29"/>
      <c r="G75" s="19"/>
      <c r="H75" s="19"/>
      <c r="I75" s="13"/>
      <c r="J75" s="13"/>
    </row>
    <row r="76" spans="1:10">
      <c r="A76" s="16" t="s">
        <v>120</v>
      </c>
      <c r="B76" s="16" t="s">
        <v>79</v>
      </c>
      <c r="C76" s="17">
        <v>1</v>
      </c>
      <c r="D76" s="28">
        <v>0</v>
      </c>
      <c r="E76" s="17">
        <f>C76*D76</f>
        <v>0</v>
      </c>
      <c r="F76" s="28">
        <v>0</v>
      </c>
      <c r="G76" s="17">
        <f>C76*F76</f>
        <v>0</v>
      </c>
      <c r="H76" s="17">
        <f>E76+G76</f>
        <v>0</v>
      </c>
      <c r="I76" s="13"/>
      <c r="J76" s="13"/>
    </row>
    <row r="77" spans="1:10">
      <c r="A77" s="16" t="s">
        <v>13</v>
      </c>
      <c r="B77" s="16" t="s">
        <v>13</v>
      </c>
      <c r="C77" s="17"/>
      <c r="D77" s="28"/>
      <c r="E77" s="17"/>
      <c r="F77" s="28"/>
      <c r="G77" s="17"/>
      <c r="H77" s="17"/>
      <c r="I77" s="13"/>
      <c r="J77" s="13"/>
    </row>
    <row r="78" spans="1:10">
      <c r="A78" s="18" t="s">
        <v>121</v>
      </c>
      <c r="B78" s="18" t="s">
        <v>13</v>
      </c>
      <c r="C78" s="19"/>
      <c r="D78" s="29"/>
      <c r="E78" s="19"/>
      <c r="F78" s="29"/>
      <c r="G78" s="19"/>
      <c r="H78" s="19"/>
      <c r="I78" s="13"/>
      <c r="J78" s="13"/>
    </row>
    <row r="79" spans="1:10">
      <c r="A79" s="16" t="s">
        <v>122</v>
      </c>
      <c r="B79" s="16" t="s">
        <v>79</v>
      </c>
      <c r="C79" s="17">
        <v>2</v>
      </c>
      <c r="D79" s="28">
        <v>0</v>
      </c>
      <c r="E79" s="17">
        <f>C79*D79</f>
        <v>0</v>
      </c>
      <c r="F79" s="28">
        <v>0</v>
      </c>
      <c r="G79" s="17">
        <f>C79*F79</f>
        <v>0</v>
      </c>
      <c r="H79" s="17">
        <f>E79+G79</f>
        <v>0</v>
      </c>
      <c r="I79" s="13"/>
      <c r="J79" s="13"/>
    </row>
    <row r="80" spans="1:10">
      <c r="A80" s="16" t="s">
        <v>13</v>
      </c>
      <c r="B80" s="16" t="s">
        <v>13</v>
      </c>
      <c r="C80" s="17"/>
      <c r="D80" s="28"/>
      <c r="E80" s="17"/>
      <c r="F80" s="28"/>
      <c r="G80" s="17"/>
      <c r="H80" s="17"/>
      <c r="I80" s="13"/>
      <c r="J80" s="13"/>
    </row>
    <row r="81" spans="1:10">
      <c r="A81" s="18" t="s">
        <v>123</v>
      </c>
      <c r="B81" s="18" t="s">
        <v>13</v>
      </c>
      <c r="C81" s="19"/>
      <c r="D81" s="29"/>
      <c r="E81" s="19"/>
      <c r="F81" s="29"/>
      <c r="G81" s="19"/>
      <c r="H81" s="19"/>
      <c r="I81" s="13"/>
      <c r="J81" s="13"/>
    </row>
    <row r="82" spans="1:10">
      <c r="A82" s="16" t="s">
        <v>124</v>
      </c>
      <c r="B82" s="16" t="s">
        <v>79</v>
      </c>
      <c r="C82" s="17">
        <v>2</v>
      </c>
      <c r="D82" s="28">
        <v>0</v>
      </c>
      <c r="E82" s="17">
        <f>C82*D82</f>
        <v>0</v>
      </c>
      <c r="F82" s="28">
        <v>0</v>
      </c>
      <c r="G82" s="17">
        <f>C82*F82</f>
        <v>0</v>
      </c>
      <c r="H82" s="17">
        <f>E82+G82</f>
        <v>0</v>
      </c>
      <c r="I82" s="13"/>
      <c r="J82" s="13"/>
    </row>
    <row r="83" spans="1:10">
      <c r="A83" s="16" t="s">
        <v>125</v>
      </c>
      <c r="B83" s="16" t="s">
        <v>70</v>
      </c>
      <c r="C83" s="17">
        <v>10</v>
      </c>
      <c r="D83" s="28">
        <v>0</v>
      </c>
      <c r="E83" s="17">
        <f>C83*D83</f>
        <v>0</v>
      </c>
      <c r="F83" s="28">
        <v>0</v>
      </c>
      <c r="G83" s="17">
        <f>C83*F83</f>
        <v>0</v>
      </c>
      <c r="H83" s="17">
        <f>E83+G83</f>
        <v>0</v>
      </c>
      <c r="I83" s="13"/>
      <c r="J83" s="13"/>
    </row>
    <row r="84" spans="1:10">
      <c r="A84" s="16" t="s">
        <v>13</v>
      </c>
      <c r="B84" s="16" t="s">
        <v>13</v>
      </c>
      <c r="C84" s="17"/>
      <c r="D84" s="28"/>
      <c r="E84" s="17"/>
      <c r="F84" s="28"/>
      <c r="G84" s="17"/>
      <c r="H84" s="17"/>
      <c r="I84" s="13"/>
      <c r="J84" s="13"/>
    </row>
    <row r="85" spans="1:10">
      <c r="A85" s="18" t="s">
        <v>100</v>
      </c>
      <c r="B85" s="18" t="s">
        <v>13</v>
      </c>
      <c r="C85" s="19"/>
      <c r="D85" s="29"/>
      <c r="E85" s="19"/>
      <c r="F85" s="29"/>
      <c r="G85" s="19"/>
      <c r="H85" s="19"/>
      <c r="I85" s="13"/>
      <c r="J85" s="13"/>
    </row>
    <row r="86" spans="1:10">
      <c r="A86" s="16" t="s">
        <v>126</v>
      </c>
      <c r="B86" s="16" t="s">
        <v>97</v>
      </c>
      <c r="C86" s="17">
        <v>1</v>
      </c>
      <c r="D86" s="28">
        <v>0</v>
      </c>
      <c r="E86" s="17">
        <f>C86*D86</f>
        <v>0</v>
      </c>
      <c r="F86" s="28">
        <v>0</v>
      </c>
      <c r="G86" s="17">
        <f>C86*F86</f>
        <v>0</v>
      </c>
      <c r="H86" s="17">
        <f>E86+G86</f>
        <v>0</v>
      </c>
      <c r="I86" s="13"/>
      <c r="J86" s="13"/>
    </row>
    <row r="87" spans="1:10">
      <c r="A87" s="16" t="s">
        <v>127</v>
      </c>
      <c r="B87" s="16" t="s">
        <v>97</v>
      </c>
      <c r="C87" s="17">
        <v>1</v>
      </c>
      <c r="D87" s="28">
        <v>0</v>
      </c>
      <c r="E87" s="17">
        <f>C87*D87</f>
        <v>0</v>
      </c>
      <c r="F87" s="28">
        <v>0</v>
      </c>
      <c r="G87" s="17">
        <f>C87*F87</f>
        <v>0</v>
      </c>
      <c r="H87" s="17">
        <f>E87+G87</f>
        <v>0</v>
      </c>
      <c r="I87" s="13"/>
      <c r="J87" s="13"/>
    </row>
    <row r="88" spans="1:10">
      <c r="A88" s="16" t="s">
        <v>13</v>
      </c>
      <c r="B88" s="16" t="s">
        <v>13</v>
      </c>
      <c r="C88" s="17"/>
      <c r="D88" s="28"/>
      <c r="E88" s="17"/>
      <c r="F88" s="28"/>
      <c r="G88" s="17"/>
      <c r="H88" s="17"/>
      <c r="I88" s="13"/>
      <c r="J88" s="13"/>
    </row>
    <row r="89" spans="1:10">
      <c r="A89" s="18" t="s">
        <v>128</v>
      </c>
      <c r="B89" s="18" t="s">
        <v>13</v>
      </c>
      <c r="C89" s="19"/>
      <c r="D89" s="29"/>
      <c r="E89" s="19"/>
      <c r="F89" s="29"/>
      <c r="G89" s="19"/>
      <c r="H89" s="19"/>
      <c r="I89" s="13"/>
      <c r="J89" s="13"/>
    </row>
    <row r="90" spans="1:10">
      <c r="A90" s="16" t="s">
        <v>129</v>
      </c>
      <c r="B90" s="16" t="s">
        <v>97</v>
      </c>
      <c r="C90" s="17">
        <v>2</v>
      </c>
      <c r="D90" s="28">
        <v>0</v>
      </c>
      <c r="E90" s="17">
        <f>C90*D90</f>
        <v>0</v>
      </c>
      <c r="F90" s="28">
        <v>0</v>
      </c>
      <c r="G90" s="17">
        <f>C90*F90</f>
        <v>0</v>
      </c>
      <c r="H90" s="17">
        <f>E90+G90</f>
        <v>0</v>
      </c>
      <c r="I90" s="13"/>
      <c r="J90" s="13"/>
    </row>
    <row r="91" spans="1:10">
      <c r="A91" s="16" t="s">
        <v>130</v>
      </c>
      <c r="B91" s="16" t="s">
        <v>97</v>
      </c>
      <c r="C91" s="17">
        <v>1</v>
      </c>
      <c r="D91" s="28">
        <v>0</v>
      </c>
      <c r="E91" s="17">
        <f>C91*D91</f>
        <v>0</v>
      </c>
      <c r="F91" s="28">
        <v>0</v>
      </c>
      <c r="G91" s="17">
        <f>C91*F91</f>
        <v>0</v>
      </c>
      <c r="H91" s="17">
        <f>E91+G91</f>
        <v>0</v>
      </c>
      <c r="I91" s="13"/>
      <c r="J91" s="13"/>
    </row>
    <row r="92" spans="1:10">
      <c r="A92" s="16" t="s">
        <v>13</v>
      </c>
      <c r="B92" s="16" t="s">
        <v>13</v>
      </c>
      <c r="C92" s="17"/>
      <c r="D92" s="28"/>
      <c r="E92" s="17"/>
      <c r="F92" s="28"/>
      <c r="G92" s="17"/>
      <c r="H92" s="17"/>
      <c r="I92" s="13"/>
      <c r="J92" s="13"/>
    </row>
    <row r="93" spans="1:10">
      <c r="A93" s="18" t="s">
        <v>131</v>
      </c>
      <c r="B93" s="18" t="s">
        <v>13</v>
      </c>
      <c r="C93" s="19"/>
      <c r="D93" s="29"/>
      <c r="E93" s="19"/>
      <c r="F93" s="29"/>
      <c r="G93" s="19"/>
      <c r="H93" s="19"/>
      <c r="I93" s="13"/>
      <c r="J93" s="13"/>
    </row>
    <row r="94" spans="1:10">
      <c r="A94" s="18" t="s">
        <v>132</v>
      </c>
      <c r="B94" s="18" t="s">
        <v>13</v>
      </c>
      <c r="C94" s="19"/>
      <c r="D94" s="29"/>
      <c r="E94" s="19"/>
      <c r="F94" s="29"/>
      <c r="G94" s="19"/>
      <c r="H94" s="19"/>
      <c r="I94" s="13"/>
      <c r="J94" s="13"/>
    </row>
    <row r="95" spans="1:10">
      <c r="A95" s="16" t="s">
        <v>133</v>
      </c>
      <c r="B95" s="16" t="s">
        <v>97</v>
      </c>
      <c r="C95" s="17">
        <v>3</v>
      </c>
      <c r="D95" s="28">
        <v>0</v>
      </c>
      <c r="E95" s="17">
        <f>C95*D95</f>
        <v>0</v>
      </c>
      <c r="F95" s="28">
        <v>0</v>
      </c>
      <c r="G95" s="17">
        <f>C95*F95</f>
        <v>0</v>
      </c>
      <c r="H95" s="17">
        <f>E95+G95</f>
        <v>0</v>
      </c>
      <c r="I95" s="13"/>
      <c r="J95" s="13"/>
    </row>
    <row r="96" spans="1:10">
      <c r="A96" s="16" t="s">
        <v>134</v>
      </c>
      <c r="B96" s="16" t="s">
        <v>97</v>
      </c>
      <c r="C96" s="17">
        <v>0.5</v>
      </c>
      <c r="D96" s="28">
        <v>0</v>
      </c>
      <c r="E96" s="17">
        <f>C96*D96</f>
        <v>0</v>
      </c>
      <c r="F96" s="28">
        <v>0</v>
      </c>
      <c r="G96" s="17">
        <f>C96*F96</f>
        <v>0</v>
      </c>
      <c r="H96" s="17">
        <f>E96+G96</f>
        <v>0</v>
      </c>
      <c r="I96" s="13"/>
      <c r="J96" s="13"/>
    </row>
    <row r="97" spans="1:10">
      <c r="A97" s="16" t="s">
        <v>13</v>
      </c>
      <c r="B97" s="16" t="s">
        <v>13</v>
      </c>
      <c r="C97" s="17"/>
      <c r="D97" s="28"/>
      <c r="E97" s="17"/>
      <c r="F97" s="28"/>
      <c r="G97" s="17"/>
      <c r="H97" s="17"/>
      <c r="I97" s="13"/>
      <c r="J97" s="13"/>
    </row>
    <row r="98" spans="1:10">
      <c r="A98" s="22" t="s">
        <v>135</v>
      </c>
      <c r="B98" s="22" t="s">
        <v>13</v>
      </c>
      <c r="C98" s="23"/>
      <c r="D98" s="31"/>
      <c r="E98" s="23"/>
      <c r="F98" s="31"/>
      <c r="G98" s="23"/>
      <c r="H98" s="23"/>
      <c r="I98" s="13"/>
      <c r="J98" s="13"/>
    </row>
    <row r="99" spans="1:10">
      <c r="A99" s="16" t="s">
        <v>136</v>
      </c>
      <c r="B99" s="16" t="s">
        <v>97</v>
      </c>
      <c r="C99" s="17">
        <v>0.5</v>
      </c>
      <c r="D99" s="28">
        <v>0</v>
      </c>
      <c r="E99" s="17">
        <f>C99*D99</f>
        <v>0</v>
      </c>
      <c r="F99" s="28">
        <v>0</v>
      </c>
      <c r="G99" s="17">
        <f>C99*F99</f>
        <v>0</v>
      </c>
      <c r="H99" s="17">
        <f>E99+G99</f>
        <v>0</v>
      </c>
      <c r="I99" s="13"/>
      <c r="J99" s="13"/>
    </row>
    <row r="100" spans="1:10">
      <c r="A100" s="16" t="s">
        <v>13</v>
      </c>
      <c r="B100" s="16" t="s">
        <v>13</v>
      </c>
      <c r="C100" s="17"/>
      <c r="D100" s="28"/>
      <c r="E100" s="17"/>
      <c r="F100" s="28"/>
      <c r="G100" s="17"/>
      <c r="H100" s="17"/>
      <c r="I100" s="13"/>
      <c r="J100" s="13"/>
    </row>
    <row r="101" spans="1:10">
      <c r="A101" s="20" t="s">
        <v>137</v>
      </c>
      <c r="B101" s="20" t="s">
        <v>13</v>
      </c>
      <c r="C101" s="21"/>
      <c r="D101" s="30"/>
      <c r="E101" s="21">
        <f>SUM(E60:E100)</f>
        <v>0</v>
      </c>
      <c r="F101" s="30"/>
      <c r="G101" s="21">
        <f>SUM(G60:G100)</f>
        <v>0</v>
      </c>
      <c r="H101" s="21">
        <f>SUM(H60:H100)</f>
        <v>0</v>
      </c>
      <c r="I101" s="13"/>
      <c r="J101" s="13"/>
    </row>
    <row r="102" spans="1:10">
      <c r="A102" s="16" t="s">
        <v>13</v>
      </c>
      <c r="B102" s="16" t="s">
        <v>13</v>
      </c>
      <c r="C102" s="17"/>
      <c r="D102" s="28"/>
      <c r="E102" s="17"/>
      <c r="F102" s="28"/>
      <c r="G102" s="17"/>
      <c r="H102" s="17"/>
      <c r="I102" s="13"/>
      <c r="J102" s="13"/>
    </row>
    <row r="103" spans="1:10">
      <c r="A103" s="18" t="s">
        <v>138</v>
      </c>
      <c r="B103" s="18" t="s">
        <v>13</v>
      </c>
      <c r="C103" s="19"/>
      <c r="D103" s="29"/>
      <c r="E103" s="19"/>
      <c r="F103" s="29"/>
      <c r="G103" s="19"/>
      <c r="H103" s="19"/>
      <c r="I103" s="13"/>
      <c r="J103" s="13"/>
    </row>
    <row r="104" spans="1:10">
      <c r="A104" s="16" t="s">
        <v>139</v>
      </c>
      <c r="B104" s="16" t="s">
        <v>140</v>
      </c>
      <c r="C104" s="17">
        <v>1</v>
      </c>
      <c r="D104" s="28">
        <v>0</v>
      </c>
      <c r="E104" s="17">
        <f>C104*D104</f>
        <v>0</v>
      </c>
      <c r="F104" s="28">
        <v>0</v>
      </c>
      <c r="G104" s="17">
        <f>C104*F104</f>
        <v>0</v>
      </c>
      <c r="H104" s="17">
        <f>E104+G104</f>
        <v>0</v>
      </c>
      <c r="I104" s="13"/>
      <c r="J104" s="13"/>
    </row>
    <row r="105" spans="1:10">
      <c r="A105" s="16" t="s">
        <v>13</v>
      </c>
      <c r="B105" s="16" t="s">
        <v>13</v>
      </c>
      <c r="C105" s="17"/>
      <c r="D105" s="28"/>
      <c r="E105" s="17"/>
      <c r="F105" s="28"/>
      <c r="G105" s="17"/>
      <c r="H105" s="17"/>
      <c r="I105" s="13"/>
      <c r="J105" s="13"/>
    </row>
    <row r="106" spans="1:10">
      <c r="A106" s="18" t="s">
        <v>141</v>
      </c>
      <c r="B106" s="18" t="s">
        <v>13</v>
      </c>
      <c r="C106" s="19"/>
      <c r="D106" s="29"/>
      <c r="E106" s="19"/>
      <c r="F106" s="29"/>
      <c r="G106" s="19"/>
      <c r="H106" s="19"/>
      <c r="I106" s="13"/>
      <c r="J106" s="13"/>
    </row>
    <row r="107" spans="1:10">
      <c r="A107" s="16" t="s">
        <v>142</v>
      </c>
      <c r="B107" s="16" t="s">
        <v>97</v>
      </c>
      <c r="C107" s="17">
        <v>1</v>
      </c>
      <c r="D107" s="28">
        <v>0</v>
      </c>
      <c r="E107" s="17">
        <f>C107*D107</f>
        <v>0</v>
      </c>
      <c r="F107" s="28">
        <v>0</v>
      </c>
      <c r="G107" s="17">
        <f>C107*F107</f>
        <v>0</v>
      </c>
      <c r="H107" s="17">
        <f>E107+G107</f>
        <v>0</v>
      </c>
      <c r="I107" s="13"/>
      <c r="J107" s="13"/>
    </row>
    <row r="108" spans="1:10">
      <c r="A108" s="16" t="s">
        <v>13</v>
      </c>
      <c r="B108" s="16" t="s">
        <v>13</v>
      </c>
      <c r="C108" s="17"/>
      <c r="D108" s="28"/>
      <c r="E108" s="17"/>
      <c r="F108" s="28"/>
      <c r="G108" s="17"/>
      <c r="H108" s="17"/>
      <c r="I108" s="13"/>
      <c r="J108" s="13"/>
    </row>
    <row r="109" spans="1:10">
      <c r="A109" s="18" t="s">
        <v>143</v>
      </c>
      <c r="B109" s="18" t="s">
        <v>13</v>
      </c>
      <c r="C109" s="19"/>
      <c r="D109" s="29"/>
      <c r="E109" s="19"/>
      <c r="F109" s="29"/>
      <c r="G109" s="19"/>
      <c r="H109" s="19"/>
      <c r="I109" s="13"/>
      <c r="J109" s="13"/>
    </row>
    <row r="110" spans="1:10">
      <c r="A110" s="16" t="s">
        <v>133</v>
      </c>
      <c r="B110" s="16" t="s">
        <v>97</v>
      </c>
      <c r="C110" s="17">
        <v>8</v>
      </c>
      <c r="D110" s="28">
        <v>0</v>
      </c>
      <c r="E110" s="17">
        <f>C110*D110</f>
        <v>0</v>
      </c>
      <c r="F110" s="28">
        <v>0</v>
      </c>
      <c r="G110" s="17">
        <f>C110*F110</f>
        <v>0</v>
      </c>
      <c r="H110" s="17">
        <f>E110+G110</f>
        <v>0</v>
      </c>
      <c r="I110" s="13"/>
      <c r="J110" s="13"/>
    </row>
    <row r="111" spans="1:10">
      <c r="A111" s="16" t="s">
        <v>144</v>
      </c>
      <c r="B111" s="16" t="s">
        <v>97</v>
      </c>
      <c r="C111" s="17">
        <v>1</v>
      </c>
      <c r="D111" s="28">
        <v>0</v>
      </c>
      <c r="E111" s="17">
        <f>C111*D111</f>
        <v>0</v>
      </c>
      <c r="F111" s="28">
        <v>0</v>
      </c>
      <c r="G111" s="17">
        <f>C111*F111</f>
        <v>0</v>
      </c>
      <c r="H111" s="17">
        <f>E111+G111</f>
        <v>0</v>
      </c>
      <c r="I111" s="13"/>
      <c r="J111" s="13"/>
    </row>
    <row r="112" spans="1:10">
      <c r="A112" s="16" t="s">
        <v>13</v>
      </c>
      <c r="B112" s="16" t="s">
        <v>13</v>
      </c>
      <c r="C112" s="17"/>
      <c r="D112" s="28"/>
      <c r="E112" s="17"/>
      <c r="F112" s="28"/>
      <c r="G112" s="17"/>
      <c r="H112" s="17"/>
      <c r="I112" s="13"/>
      <c r="J112" s="13"/>
    </row>
    <row r="113" spans="1:10">
      <c r="A113" s="16" t="s">
        <v>145</v>
      </c>
      <c r="B113" s="16" t="s">
        <v>13</v>
      </c>
      <c r="C113" s="17"/>
      <c r="D113" s="28"/>
      <c r="E113" s="17">
        <f>K1+Parametry!B34/100*E65+Parametry!B34/100*E68+Parametry!B34/100*E72+Parametry!B34/100*E73+Parametry!B33/100*E76+Parametry!B34/100*E79+Parametry!B33/100*E82+Parametry!B34/100*E83+Parametry!B33/100*E86+Parametry!B33/100*E87+Parametry!B33/100*E90+Parametry!B33/100*E91+Parametry!B33/100*E95+Parametry!B33/100*E96+Parametry!B33/100*E99+Parametry!B33/100*E104+Parametry!B34/100*E107+Parametry!B34/100*E110+Parametry!B33/100*E111</f>
        <v>0</v>
      </c>
      <c r="F113" s="28"/>
      <c r="G113" s="17"/>
      <c r="H113" s="17"/>
      <c r="I113" s="13"/>
      <c r="J113" s="13"/>
    </row>
    <row r="114" spans="1:10">
      <c r="A114" s="14" t="s">
        <v>146</v>
      </c>
      <c r="B114" s="14" t="s">
        <v>13</v>
      </c>
      <c r="C114" s="15"/>
      <c r="D114" s="27"/>
      <c r="E114" s="15">
        <f>SUM(E8:E58,E60:E100,E102:E113)</f>
        <v>0</v>
      </c>
      <c r="F114" s="27"/>
      <c r="G114" s="15">
        <f>SUM(G8:G58,G60:G100,G102:G113)</f>
        <v>0</v>
      </c>
      <c r="H114" s="15">
        <f>SUM(H8:H58,H60:H100,H102:H113)</f>
        <v>0</v>
      </c>
      <c r="I114" s="13"/>
      <c r="J114" s="13"/>
    </row>
    <row r="115" spans="1:10">
      <c r="A115" s="16" t="s">
        <v>13</v>
      </c>
      <c r="B115" s="16" t="s">
        <v>13</v>
      </c>
      <c r="C115" s="17"/>
      <c r="D115" s="28"/>
      <c r="E115" s="17"/>
      <c r="F115" s="28"/>
      <c r="G115" s="17"/>
      <c r="H115" s="17"/>
      <c r="I115" s="13"/>
      <c r="J115" s="13"/>
    </row>
    <row r="116" spans="1:10">
      <c r="A116" s="18" t="s">
        <v>147</v>
      </c>
      <c r="B116" s="18" t="s">
        <v>13</v>
      </c>
      <c r="C116" s="19"/>
      <c r="D116" s="29"/>
      <c r="E116" s="19"/>
      <c r="F116" s="29"/>
      <c r="G116" s="19"/>
      <c r="H116" s="19"/>
      <c r="I116" s="13"/>
      <c r="J116" s="13"/>
    </row>
    <row r="117" spans="1:10">
      <c r="A117" s="16" t="s">
        <v>148</v>
      </c>
      <c r="B117" s="16" t="s">
        <v>13</v>
      </c>
      <c r="C117" s="17"/>
      <c r="D117" s="28"/>
      <c r="E117" s="17"/>
      <c r="F117" s="28"/>
      <c r="G117" s="17"/>
      <c r="H117" s="17"/>
      <c r="I117" s="13"/>
      <c r="J117" s="13"/>
    </row>
  </sheetData>
  <sheetProtection password="BC26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/>
  </sheetViews>
  <sheetFormatPr defaultRowHeight="15"/>
  <cols>
    <col min="1" max="1" width="28.42578125" style="10" bestFit="1" customWidth="1"/>
    <col min="2" max="2" width="59.7109375" style="10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>
      <c r="A3" s="2" t="s">
        <v>4</v>
      </c>
      <c r="B3" s="6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27</v>
      </c>
      <c r="B16" s="8" t="s">
        <v>28</v>
      </c>
      <c r="C16" s="3"/>
    </row>
    <row r="17" spans="1:3">
      <c r="A17" s="2" t="s">
        <v>29</v>
      </c>
      <c r="B17" s="8" t="s">
        <v>30</v>
      </c>
      <c r="C17" s="3"/>
    </row>
    <row r="18" spans="1:3">
      <c r="A18" s="2" t="s">
        <v>31</v>
      </c>
      <c r="B18" s="8" t="s">
        <v>32</v>
      </c>
      <c r="C18" s="3"/>
    </row>
    <row r="19" spans="1:3">
      <c r="A19" s="2" t="s">
        <v>33</v>
      </c>
      <c r="B19" s="8" t="s">
        <v>30</v>
      </c>
      <c r="C19" s="3"/>
    </row>
    <row r="20" spans="1:3">
      <c r="A20" s="2" t="s">
        <v>34</v>
      </c>
      <c r="B20" s="8" t="s">
        <v>35</v>
      </c>
      <c r="C20" s="3"/>
    </row>
    <row r="21" spans="1:3">
      <c r="A21" s="2" t="s">
        <v>36</v>
      </c>
      <c r="B21" s="8" t="s">
        <v>30</v>
      </c>
      <c r="C21" s="3"/>
    </row>
    <row r="22" spans="1:3">
      <c r="A22" s="2" t="s">
        <v>37</v>
      </c>
      <c r="B22" s="8" t="s">
        <v>35</v>
      </c>
      <c r="C22" s="3"/>
    </row>
    <row r="23" spans="1:3">
      <c r="A23" s="2" t="s">
        <v>38</v>
      </c>
      <c r="B23" s="8" t="s">
        <v>39</v>
      </c>
      <c r="C23" s="3"/>
    </row>
    <row r="24" spans="1:3">
      <c r="A24" s="2" t="s">
        <v>40</v>
      </c>
      <c r="B24" s="8" t="s">
        <v>41</v>
      </c>
      <c r="C24" s="3"/>
    </row>
    <row r="25" spans="1:3">
      <c r="A25" s="2" t="s">
        <v>42</v>
      </c>
      <c r="B25" s="8" t="s">
        <v>35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35</v>
      </c>
      <c r="C27" s="3"/>
    </row>
    <row r="28" spans="1:3">
      <c r="A28" s="2" t="s">
        <v>46</v>
      </c>
      <c r="B28" s="8" t="s">
        <v>35</v>
      </c>
      <c r="C28" s="3"/>
    </row>
    <row r="29" spans="1:3">
      <c r="A29" s="2" t="s">
        <v>47</v>
      </c>
      <c r="B29" s="8" t="s">
        <v>35</v>
      </c>
      <c r="C29" s="3"/>
    </row>
    <row r="30" spans="1:3">
      <c r="A30" s="2" t="s">
        <v>48</v>
      </c>
      <c r="B30" s="8" t="s">
        <v>35</v>
      </c>
      <c r="C30" s="3"/>
    </row>
    <row r="31" spans="1:3" ht="24.75">
      <c r="A31" s="9" t="s">
        <v>49</v>
      </c>
      <c r="B31" s="8" t="s">
        <v>50</v>
      </c>
      <c r="C31" s="3"/>
    </row>
    <row r="32" spans="1:3">
      <c r="A32" s="2" t="s">
        <v>51</v>
      </c>
      <c r="B32" s="8" t="s">
        <v>52</v>
      </c>
      <c r="C32" s="3"/>
    </row>
    <row r="33" spans="1:2">
      <c r="A33" s="10" t="s">
        <v>53</v>
      </c>
      <c r="B33" s="10">
        <v>10</v>
      </c>
    </row>
    <row r="34" spans="1:2">
      <c r="A34" s="10" t="s">
        <v>54</v>
      </c>
      <c r="B34" s="10">
        <v>5</v>
      </c>
    </row>
  </sheetData>
  <sheetProtection password="BC26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Kadlec</dc:creator>
  <cp:lastModifiedBy>Michal Kadlec</cp:lastModifiedBy>
  <dcterms:created xsi:type="dcterms:W3CDTF">2026-01-27T07:26:26Z</dcterms:created>
  <dcterms:modified xsi:type="dcterms:W3CDTF">2026-01-27T08:45:59Z</dcterms:modified>
</cp:coreProperties>
</file>